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DQIII" sheetId="1" r:id="rId1"/>
    <sheet name="KQQIII" sheetId="2" r:id="rId2"/>
    <sheet name="LCQIII" sheetId="3" r:id="rId3"/>
    <sheet name="TMQIII" sheetId="4" r:id="rId4"/>
  </sheets>
  <definedNames/>
  <calcPr fullCalcOnLoad="1"/>
</workbook>
</file>

<file path=xl/sharedStrings.xml><?xml version="1.0" encoding="utf-8"?>
<sst xmlns="http://schemas.openxmlformats.org/spreadsheetml/2006/main" count="773" uniqueCount="575">
  <si>
    <t>Quý II n¨m nay</t>
  </si>
  <si>
    <t xml:space="preserve">   + Cã thêi h¹n thu håi hoÆc thanh to¸n trªn 1 n¨m ( hoÆc trªn 1 chu kú s¶n xuÊt kinh doanh) ®­îc ph©n lo¹i lµ tµi s¶n dµi h¹n.</t>
  </si>
  <si>
    <t xml:space="preserve">   + Cã thêi h¹n thu håi hoÆc thanh to¸n d­íi 1 n¨m ( hoÆc trong 1 chu kú s¶n xuÊt kinh doanh) ®­îc ph©n lo¹i lµ tµi s¶n ng¾n h¹n.</t>
  </si>
  <si>
    <t xml:space="preserve">         - ThuÕ GTGT hµng nhËp khÈu</t>
  </si>
  <si>
    <t xml:space="preserve">    - B¶o hiÓm x· héi Th¸ng 9 n¨m 2012</t>
  </si>
  <si>
    <t xml:space="preserve">  2. Nguyªn t¾c ghi nhËn hµng tån kho</t>
  </si>
  <si>
    <t xml:space="preserve">  3. Ngµnh nghÒ kinh doanh:</t>
  </si>
  <si>
    <t xml:space="preserve"> 3. Tuyªn bè vÒ viÖc tu©n thñ ChuÈn mùc kÕ to¸n vµ ChÕ ®é kÕ to¸n</t>
  </si>
  <si>
    <t xml:space="preserve"> §Õn ngµy 30 th¸ng 9 n¨m 2012</t>
  </si>
  <si>
    <r>
      <t xml:space="preserve">  I. </t>
    </r>
    <r>
      <rPr>
        <b/>
        <u val="single"/>
        <sz val="12"/>
        <rFont val=".VnTimeH"/>
        <family val="2"/>
      </rPr>
      <t>®Æc ®iÓm ho¹t ®éng cña doanh nghiÖp:</t>
    </r>
  </si>
  <si>
    <t xml:space="preserve">   1.H×nh thøc së h÷u vèn:</t>
  </si>
  <si>
    <t xml:space="preserve">   -  Kinh doanh kh¸ch  s¹n, nhµ hµng.</t>
  </si>
  <si>
    <r>
      <t xml:space="preserve">  II. </t>
    </r>
    <r>
      <rPr>
        <b/>
        <u val="single"/>
        <sz val="12"/>
        <rFont val=".VnTimeH"/>
        <family val="2"/>
      </rPr>
      <t>Kú kÕ to¸n, ®¬n vÞ tiÒn tÖ sö dông trong kÕ to¸n</t>
    </r>
  </si>
  <si>
    <r>
      <t xml:space="preserve">  III. </t>
    </r>
    <r>
      <rPr>
        <b/>
        <u val="single"/>
        <sz val="12"/>
        <rFont val=".VnTimeH"/>
        <family val="2"/>
      </rPr>
      <t>ChuÈn mùc vµ  ChÕ ®é kÕ to¸n ¸p dông</t>
    </r>
  </si>
  <si>
    <r>
      <t xml:space="preserve">  IV. </t>
    </r>
    <r>
      <rPr>
        <b/>
        <u val="single"/>
        <sz val="12"/>
        <rFont val=".VnTimeH"/>
        <family val="2"/>
      </rPr>
      <t>C¸c chÝnh s¸ch kÕ to¸n ¸p dông</t>
    </r>
  </si>
  <si>
    <t xml:space="preserve">   -  Hµng tån kho ®­îc tÝnh theo gi¸ gèc. Tr­êng hîp gi¸ trÞ thuÇn cã thÓ thùc hiÖn ®­îc thÊp h¬n gi¸ gèc th× ph¶i tÝnh theo gi¸ trÞ thuÇn cã thÓ htùc hiÖn ®­îc. Gi¸ gèc hµng tån kho bao gåm chi phÝ mua, chi phÝ chÕ biÕn vµ c¸c chi phÝ liªn quan trùc tiÕp kh¸c ph¸t sinh ®Ó cã hµng tån kho ë ®Þa ®iÓm vµ tr¹ng th¸i hiÖn t¹i.</t>
  </si>
  <si>
    <t xml:space="preserve">    + Cã thêi h¹n thanh to¸n trªn 1 n¨m hoÆc trªn 1 chu kú s¶n xuÊt kinh doanh ®­îc ph©n lo¹i lµ nî dµi h¹n.</t>
  </si>
  <si>
    <t xml:space="preserve">  8. Ghi nhËn chi phÝ  ph¶i tr¶ , trÝch quü dù phßng trî c¸p mÊt viÖc lµm</t>
  </si>
  <si>
    <t xml:space="preserve">    -  Quü dù phßng trî cÊp mÊt viÖc lµm ®­îc trÝch  theo chÕ ®é vµ ®­îc h¹ch to¸n vµo chi phÝ trong kú.</t>
  </si>
  <si>
    <t xml:space="preserve">    - Vay Ng©n hµng  C«ng  ViÖt Nam - CN SÇm S¬n</t>
  </si>
  <si>
    <t xml:space="preserve">   - Vèn ®iÒu lÖ cña C«ng ty: 114.245.700.000 ®(Mét tr¨m m­êi bèn tû hai tr¨m bèn l¨m triÖu b¶y tr¨m ngµn ®ång ch½n). Trong ®ã vèn nhµ n­íc 55%, cæ ®«ng 45%.</t>
  </si>
  <si>
    <r>
      <t xml:space="preserve">   -  Nguyªn t¾c ghi nhËn c¸c kho¶n ®Çu t­  chøng kho¸n ng¾n h¹n, dµi h¹n: </t>
    </r>
    <r>
      <rPr>
        <i/>
        <sz val="12"/>
        <rFont val=".VnTime"/>
        <family val="2"/>
      </rPr>
      <t>Kho¶n ®Çu t­ gãp vèn liªn doanh vµo c«nng ty con ®­îc kÕ to¸n theo ph­¬ng ph¸p gi¸ gèc. Lîi nhuËn thuÇn tõ  gãp vèn liªn doanh ph¸t sinh sau ngµy ®Çu t­ ®­îc ghi nhËn vµo b¸o c¸o  kÕt qu¶ ho¹t ®éng kinh doanh. C¸c kho¶n ®­îc chia kh¸c (ngoµi lîi nhuËn thuÇn) ®­îc coi lµ phÇn thu håi c¸c kho¶n ®Çu t­ vµ ®­îc ghi nhËn lµ kho¶n gi¶m trõ gi¸ gèc ®Çu t­.</t>
    </r>
  </si>
  <si>
    <t xml:space="preserve">   - Chi phÝ ®Ó tÝnh thuÕ thu nhËp doanh nghiÖp hiÖn hµnh ®­îc x¸c ®Þnh trªn c¬ së thu nhËp chÞu thuÕ vµ thuÕ suÊt thuÕ thu nhËp doanh nghiÖp.</t>
  </si>
  <si>
    <t xml:space="preserve"> 01.01.2012</t>
  </si>
  <si>
    <t xml:space="preserve">  B¶ng ®èi chiÕu biÕn ®éng cña vèn chñ së h÷u:</t>
  </si>
  <si>
    <t xml:space="preserve"> - T¨ng vèn trong n¨m </t>
  </si>
  <si>
    <t xml:space="preserve"> - Gi¶m vèn trong n¨m </t>
  </si>
  <si>
    <t xml:space="preserve">Sè d­ ®Çu n¨m </t>
  </si>
  <si>
    <r>
      <t>Gi¸ trÞ giao dÞch (</t>
    </r>
    <r>
      <rPr>
        <b/>
        <sz val="10"/>
        <color indexed="8"/>
        <rFont val=".VnTime"/>
        <family val="2"/>
      </rPr>
      <t>VN§</t>
    </r>
    <r>
      <rPr>
        <b/>
        <sz val="12"/>
        <color indexed="8"/>
        <rFont val=".VnTime"/>
        <family val="2"/>
      </rPr>
      <t>)</t>
    </r>
  </si>
  <si>
    <r>
      <t xml:space="preserve">   - </t>
    </r>
    <r>
      <rPr>
        <b/>
        <i/>
        <sz val="12"/>
        <rFont val=".VnTime"/>
        <family val="2"/>
      </rPr>
      <t xml:space="preserve"> Nguyªn t¾c ghi nhËn TSC§ h÷u h×nh: </t>
    </r>
    <r>
      <rPr>
        <i/>
        <sz val="12"/>
        <rFont val=".VnTime"/>
        <family val="2"/>
      </rPr>
      <t>Tµi s¶n cè ®Þnh ®­îc ghi nhËn theo gi¸ gèc. Trong qu¸ tr×nh sö dông, tµi s¶n cè ®Þnh ®­îc ghi ngËn theo nguyªn gi¸, hao mßn luü kÕ vµ gi¸ trÞ cßn l¹i.</t>
    </r>
  </si>
  <si>
    <t xml:space="preserve"> tæng ctCP bia r­îu - n.g.k.h.n</t>
  </si>
  <si>
    <t xml:space="preserve">       céng hoµ x· héi chñ nghÜa viÖt nam</t>
  </si>
  <si>
    <t xml:space="preserve">    c«ng ty cp bia thanh ho¸</t>
  </si>
  <si>
    <t xml:space="preserve">                      §éc lËp - Tù do - H¹nh phóc</t>
  </si>
  <si>
    <t>b¸o c¸o tµi chÝnh</t>
  </si>
  <si>
    <t xml:space="preserve">b¶ng c©n ®èi kÕ to¸n </t>
  </si>
  <si>
    <t>Tµi s¶n - Nguån vèn</t>
  </si>
  <si>
    <t>M· sè</t>
  </si>
  <si>
    <t>TM</t>
  </si>
  <si>
    <t>sè cuèi kú</t>
  </si>
  <si>
    <t>sè ®Çu n¨m</t>
  </si>
  <si>
    <t>A. Tµi s¶n ng¾n h¹n</t>
  </si>
  <si>
    <t>100</t>
  </si>
  <si>
    <t/>
  </si>
  <si>
    <t xml:space="preserve">  I. TiÒn vµ c¸c kho¶n t­¬ng ®­¬ng tiÒn</t>
  </si>
  <si>
    <t>110</t>
  </si>
  <si>
    <t xml:space="preserve">   1. TiÒn</t>
  </si>
  <si>
    <t>111</t>
  </si>
  <si>
    <t xml:space="preserve">   2. C¸c kho¶n t­¬ng ®­¬ng tiÒn</t>
  </si>
  <si>
    <t>112</t>
  </si>
  <si>
    <t xml:space="preserve"> II. C¸c kho¶n ®Çu t­ tµi chÝnh ng¾n h¹n</t>
  </si>
  <si>
    <t>120</t>
  </si>
  <si>
    <t xml:space="preserve">   1. §Çu t­ ng¾n h¹n</t>
  </si>
  <si>
    <t>121</t>
  </si>
  <si>
    <t xml:space="preserve">   2. Dù phßng gi¶m gi¸ ®Çu t­ ng¾n h¹n</t>
  </si>
  <si>
    <t>129</t>
  </si>
  <si>
    <t>III. C¸c kho¶n ph¶i thu ng¾n h¹n</t>
  </si>
  <si>
    <t>130</t>
  </si>
  <si>
    <t xml:space="preserve">   1. Ph¶i thu kh¸ch hµng</t>
  </si>
  <si>
    <t>131</t>
  </si>
  <si>
    <t xml:space="preserve">   2. Tr¶ tr­íc cho ng­êi b¸n</t>
  </si>
  <si>
    <t>132</t>
  </si>
  <si>
    <t xml:space="preserve">   3. Ph¶i thu néi bé ng¾n h¹n</t>
  </si>
  <si>
    <t>133</t>
  </si>
  <si>
    <t xml:space="preserve">   4. Ph¶i thu theo tiÕn ®é KH HD x©y dùng</t>
  </si>
  <si>
    <t>134</t>
  </si>
  <si>
    <t xml:space="preserve">   5. C¸c kho¶n ph¶i thu kh¸c</t>
  </si>
  <si>
    <t>135</t>
  </si>
  <si>
    <t xml:space="preserve">   6. Dù phßng kho¶n thu ng¾n h¹n khã ®ßi</t>
  </si>
  <si>
    <t>139</t>
  </si>
  <si>
    <t xml:space="preserve"> IV. Hµng tån kho</t>
  </si>
  <si>
    <t>140</t>
  </si>
  <si>
    <t xml:space="preserve">   1. Hµng tån kho</t>
  </si>
  <si>
    <t>141</t>
  </si>
  <si>
    <t xml:space="preserve">   2. Dù phßng gi¶m gi¸ hµng tån kho</t>
  </si>
  <si>
    <t>149</t>
  </si>
  <si>
    <t xml:space="preserve"> V. Tµi s¶n ng¾n h¹n kh¸c</t>
  </si>
  <si>
    <t>150</t>
  </si>
  <si>
    <t xml:space="preserve">   1. Chi phÝ tr¶ tr­íc ng¾n h¹n</t>
  </si>
  <si>
    <t>151</t>
  </si>
  <si>
    <t xml:space="preserve">   2. ThuÕ GTGT ®­îc khÊu trõ</t>
  </si>
  <si>
    <t>152</t>
  </si>
  <si>
    <t xml:space="preserve">   3. ThuÕ vµ c¸c kho¶n kh¸c ph¶i thu Nhµ n­íc</t>
  </si>
  <si>
    <t>154</t>
  </si>
  <si>
    <t xml:space="preserve">   4. Tµi s¶n ng¾n h¹n kh¸c</t>
  </si>
  <si>
    <t>158</t>
  </si>
  <si>
    <t>B. Tµi s¶n dµi h¹n</t>
  </si>
  <si>
    <t>200</t>
  </si>
  <si>
    <t xml:space="preserve">  I. C¸c kho¶n ph¶i thu dµi h¹n</t>
  </si>
  <si>
    <t>210</t>
  </si>
  <si>
    <t xml:space="preserve">   1. Ph¶i thu dµi h¹n cña kh¸ch hµng</t>
  </si>
  <si>
    <t>211</t>
  </si>
  <si>
    <t xml:space="preserve">   2. Vèn kinh doanh ë ®¬n vÞ trùc thuéc</t>
  </si>
  <si>
    <t>212</t>
  </si>
  <si>
    <t xml:space="preserve">   3. Ph¶i thu dµi h¹n néi bé</t>
  </si>
  <si>
    <t>213</t>
  </si>
  <si>
    <t xml:space="preserve">   4. Ph¶i thu dµi h¹n kh¸c</t>
  </si>
  <si>
    <t>218</t>
  </si>
  <si>
    <t xml:space="preserve">   5. Dù phßng ph¶i thu dµi h¹n khã ®ßi</t>
  </si>
  <si>
    <t>219</t>
  </si>
  <si>
    <t xml:space="preserve">  II. Tµi s¶n cè ®Þnh</t>
  </si>
  <si>
    <t>220</t>
  </si>
  <si>
    <t xml:space="preserve">   1. Tµi s¶n cè ®Þnh h÷u h×nh</t>
  </si>
  <si>
    <t>221</t>
  </si>
  <si>
    <t xml:space="preserve">    - Nguyªn gi¸</t>
  </si>
  <si>
    <t>222</t>
  </si>
  <si>
    <t xml:space="preserve">    - Gi¸ trÞ hao mßn lòy kÕ</t>
  </si>
  <si>
    <t>223</t>
  </si>
  <si>
    <t xml:space="preserve">   2. Tµi s¶n cè ®Þnh thuª tµi chÝnh</t>
  </si>
  <si>
    <t>224</t>
  </si>
  <si>
    <t xml:space="preserve">   3. Tµi s¶n cè ®Þnh v« h×nh</t>
  </si>
  <si>
    <t>227</t>
  </si>
  <si>
    <t>V.10</t>
  </si>
  <si>
    <t>228</t>
  </si>
  <si>
    <t>229</t>
  </si>
  <si>
    <t xml:space="preserve">   4. Chi phÝ x©y dùng c¬ b¶n dë dang</t>
  </si>
  <si>
    <t>230</t>
  </si>
  <si>
    <t>V.11</t>
  </si>
  <si>
    <t xml:space="preserve">  III. BÊt ®éng s¶n ®Çu t­</t>
  </si>
  <si>
    <t>240</t>
  </si>
  <si>
    <t>V.12</t>
  </si>
  <si>
    <t xml:space="preserve">  IV. C¸c kho¶n ®Çu t­ tµi chÝnh dµi h¹n</t>
  </si>
  <si>
    <t>250</t>
  </si>
  <si>
    <t xml:space="preserve">   1. §Çu t­ vµo  c«ng ty con</t>
  </si>
  <si>
    <t>251</t>
  </si>
  <si>
    <t xml:space="preserve">   2.  §Çu t­ vµo c«ng ty liªn kÕt, liªn doanh</t>
  </si>
  <si>
    <t xml:space="preserve">   3. §Çu t­ dµi h¹n kh¸c</t>
  </si>
  <si>
    <t>258</t>
  </si>
  <si>
    <t>V.13</t>
  </si>
  <si>
    <t xml:space="preserve">   4. Dù phßng gi¶m gi¸ ®.t­ TC dµi h¹n</t>
  </si>
  <si>
    <t>259</t>
  </si>
  <si>
    <t xml:space="preserve">  V. Tµi s¶n dµi h¹n kh¸c</t>
  </si>
  <si>
    <t>260</t>
  </si>
  <si>
    <t xml:space="preserve">   1. Chi phÝ tr¶ tr­íc dµi h¹n</t>
  </si>
  <si>
    <t>261</t>
  </si>
  <si>
    <t>V.14</t>
  </si>
  <si>
    <t xml:space="preserve">   2. Tµi s¶n thuÕ thu nhËp ho·n l¹i</t>
  </si>
  <si>
    <t>262</t>
  </si>
  <si>
    <t xml:space="preserve">   3. Tµi s¶n dµi h¹n kh¸c</t>
  </si>
  <si>
    <t>268</t>
  </si>
  <si>
    <t xml:space="preserve"> VI. Lîi thÕ th­¬ng m¹i</t>
  </si>
  <si>
    <t xml:space="preserve">        Tæng céng tµi s¶n</t>
  </si>
  <si>
    <t>270</t>
  </si>
  <si>
    <t xml:space="preserve">  Nguån vèn</t>
  </si>
  <si>
    <t>A. Nî ph¶i tr¶</t>
  </si>
  <si>
    <t>300</t>
  </si>
  <si>
    <t xml:space="preserve">  I. Nî ng¾n h¹n</t>
  </si>
  <si>
    <t>310</t>
  </si>
  <si>
    <t xml:space="preserve">   1. Vay vµ nî ng¾n h¹n</t>
  </si>
  <si>
    <t>311</t>
  </si>
  <si>
    <t xml:space="preserve">   2. Ph¶i tr¶ cho ng­êi b¸n</t>
  </si>
  <si>
    <t>312</t>
  </si>
  <si>
    <t xml:space="preserve">   3. Ng­êi mua tr¶ tiÒn tr­íc</t>
  </si>
  <si>
    <t>313</t>
  </si>
  <si>
    <t xml:space="preserve">   4. ThuÕ &amp; c¸c kho¶n ph¶i nép NN</t>
  </si>
  <si>
    <t>314</t>
  </si>
  <si>
    <t xml:space="preserve">   5. Ph¶i tr¶ ng­êi lao ®éng</t>
  </si>
  <si>
    <t>315</t>
  </si>
  <si>
    <t xml:space="preserve">   6. Chi phÝ ph¶i tr¶</t>
  </si>
  <si>
    <t>316</t>
  </si>
  <si>
    <t xml:space="preserve">   7. Ph¶i tr¶ néi bé</t>
  </si>
  <si>
    <t>317</t>
  </si>
  <si>
    <t xml:space="preserve">   8. Ph¶i tr¶ theo tiÕn ®é KH H§ x©y dùng</t>
  </si>
  <si>
    <t>318</t>
  </si>
  <si>
    <t xml:space="preserve">   9. C¸c kho¶n ph¶i tr¶, ph¶i nép ng¾n h¹n kh¸c</t>
  </si>
  <si>
    <t>319</t>
  </si>
  <si>
    <t xml:space="preserve">  10. Dù phßng ph¶i tr¶ ng¾n h¹n</t>
  </si>
  <si>
    <t>320</t>
  </si>
  <si>
    <t xml:space="preserve">  11. Quü khen th­ëng phóc lîi</t>
  </si>
  <si>
    <t xml:space="preserve">   - Quü khen th­ëng</t>
  </si>
  <si>
    <t xml:space="preserve">   - QuÜ phóc lîi ®· h×nh thµnh tµi s¶n</t>
  </si>
  <si>
    <t xml:space="preserve"> II. Nî dµi h¹n</t>
  </si>
  <si>
    <t>330</t>
  </si>
  <si>
    <t xml:space="preserve">   1. Ph¶i tr¶ dµi h¹n ng­êi b¸n</t>
  </si>
  <si>
    <t>331</t>
  </si>
  <si>
    <t xml:space="preserve">   2. Ph¶i tr¶ dµi h¹n néi bé</t>
  </si>
  <si>
    <t>332</t>
  </si>
  <si>
    <t xml:space="preserve">   3. Ph¶i tr¶ dµi h¹n kh¸c</t>
  </si>
  <si>
    <t>333</t>
  </si>
  <si>
    <t xml:space="preserve">   4. Vay vµ nî dµi h¹n</t>
  </si>
  <si>
    <t>334</t>
  </si>
  <si>
    <t xml:space="preserve">   5. ThuÕ thu nhËp ho·n l¹i ph¶i tr¶</t>
  </si>
  <si>
    <t>335</t>
  </si>
  <si>
    <t xml:space="preserve">   6. Dù phßng trî cÊp mÊt viÖc lµm</t>
  </si>
  <si>
    <t>336</t>
  </si>
  <si>
    <t xml:space="preserve">   7. Dù phßng ph¶i tr¶ dµi h¹n</t>
  </si>
  <si>
    <t xml:space="preserve">   8. Doanh thu ch­a thùc hiÖn</t>
  </si>
  <si>
    <t xml:space="preserve">   9. Quü ph¸t triÓn khoa häc c«ng nghÖ</t>
  </si>
  <si>
    <t>B. Vèn chñ së h÷u</t>
  </si>
  <si>
    <t>400</t>
  </si>
  <si>
    <t xml:space="preserve"> I. Vèn chñ së h÷u</t>
  </si>
  <si>
    <t>410</t>
  </si>
  <si>
    <t xml:space="preserve">   1. Vèn ®Çu t­ cña chñ së h÷u</t>
  </si>
  <si>
    <t>411</t>
  </si>
  <si>
    <t xml:space="preserve">     - Vèn nhµ n­íc</t>
  </si>
  <si>
    <t xml:space="preserve">     - Vèn c¸c cæ ®«ng</t>
  </si>
  <si>
    <t xml:space="preserve">   2. ThÆng d­ vèn cæ phÇn</t>
  </si>
  <si>
    <t>412</t>
  </si>
  <si>
    <t>417</t>
  </si>
  <si>
    <t>418</t>
  </si>
  <si>
    <t>419</t>
  </si>
  <si>
    <t>420</t>
  </si>
  <si>
    <t xml:space="preserve"> II. Nguån kinh  phÝ vµ quü kh¸c</t>
  </si>
  <si>
    <t>430</t>
  </si>
  <si>
    <t xml:space="preserve">   1. Nguån kinh phÝ </t>
  </si>
  <si>
    <t>432</t>
  </si>
  <si>
    <t xml:space="preserve">          Tæng céng nguån vèn</t>
  </si>
  <si>
    <t>440</t>
  </si>
  <si>
    <t>ChØ tiªu ngoµi b¶ng c©n ®èi kÕ to¸n</t>
  </si>
  <si>
    <t>1. Tµi s¶n thuª ngoµi</t>
  </si>
  <si>
    <t>2. VËt t­ hµng ho¸ nhËn gi÷ hé, nhËn gia c«ng</t>
  </si>
  <si>
    <t>3. Hµng ho¸ nhËn b¸n hé, nhËn ký göi,ký c­îc</t>
  </si>
  <si>
    <t>4. Nî khã ®ßi ®· xö lý</t>
  </si>
  <si>
    <t>5. Ngo¹i tÖ c¸c lo¹i( tiÒn göi)</t>
  </si>
  <si>
    <t xml:space="preserve">  - USD</t>
  </si>
  <si>
    <t xml:space="preserve">  - EUR</t>
  </si>
  <si>
    <t xml:space="preserve"> Ngo¹i tÖ c¸c lo¹i( tiÒn vay)</t>
  </si>
  <si>
    <t xml:space="preserve">  6.Dù to¸n chi sù nghiÖp, dù ¸n</t>
  </si>
  <si>
    <t xml:space="preserve">      ng­êi lËp biÓu                   kÕ to¸n tr­ëng</t>
  </si>
  <si>
    <t xml:space="preserve">  gi¸m ®èc c«ng ty</t>
  </si>
  <si>
    <t xml:space="preserve">     phïng sü h÷u</t>
  </si>
  <si>
    <t>ChØ tiªu</t>
  </si>
  <si>
    <t>MS</t>
  </si>
  <si>
    <t>1. Doanh thu b¸n hµng vµ C C D V</t>
  </si>
  <si>
    <t xml:space="preserve">   - Doanh thu b¸n hµng vµ C C D V</t>
  </si>
  <si>
    <t xml:space="preserve">   - Doanh thu C C D V</t>
  </si>
  <si>
    <t>2. C¸c kho¶n gi¶m trõ</t>
  </si>
  <si>
    <t>3. DT thuÇn vÒ b¸n hµng vµ C C D V</t>
  </si>
  <si>
    <t>4. Gi¸ vèn hµng b¸n</t>
  </si>
  <si>
    <t>5. LN gép vÒ b¸n hµng vµ C C D V</t>
  </si>
  <si>
    <t>6. Doanh thu ho¹t ®éng tµi chÝnh</t>
  </si>
  <si>
    <t>7. Chi phÝ tµi chÝnh</t>
  </si>
  <si>
    <t>8. Chi phÝ b¸n hµng</t>
  </si>
  <si>
    <t>9. Chi phÝ qu¶n lý doanh nghiÖp</t>
  </si>
  <si>
    <t>10. Lîi nhuËn thuÇn tõ ho¹t ®éng KD</t>
  </si>
  <si>
    <t>11. Thu nhËp kh¸c</t>
  </si>
  <si>
    <t>12. Chi phÝ kh¸c</t>
  </si>
  <si>
    <t>13. Lîi nhuËn kh¸c</t>
  </si>
  <si>
    <t xml:space="preserve">    Ngµy  17   th¸ng  10  n¨m 2012</t>
  </si>
  <si>
    <t xml:space="preserve">    Ngµy  17    th¸ng  10  n¨m 2012</t>
  </si>
  <si>
    <t xml:space="preserve">   Ngµy 17  th¸ng  10 n¨m 2012</t>
  </si>
  <si>
    <t xml:space="preserve">                 Ngµy 17  th¸ng  10 n¨m 2012</t>
  </si>
  <si>
    <t>14. PhÇn l·i lç trong c«ng ty liªn kÕt, liªn doanh</t>
  </si>
  <si>
    <t>15.Tæng lîi nhuËn kÕ to¸n tr­íc thuÕ</t>
  </si>
  <si>
    <t>16. Chi phÝ thuÕ TNDN hiÖn hµnh</t>
  </si>
  <si>
    <t>17. Chi phÝ thuÕ TNDN ho·n l¹i</t>
  </si>
  <si>
    <t>18. Lîi nhuËn sau thuÕ thu nhËp DN</t>
  </si>
  <si>
    <t>19. L·i c¬ b¶n trªn mçi cç phiÕu</t>
  </si>
  <si>
    <t xml:space="preserve">     ng­êi lËp biÓu                            kÕ to¸n tr­ëng</t>
  </si>
  <si>
    <t xml:space="preserve">         Phïng Sü H÷u</t>
  </si>
  <si>
    <t>L­u chuyÓn tiÒn tÖ</t>
  </si>
  <si>
    <t xml:space="preserve">ChØ tiªu </t>
  </si>
  <si>
    <t>M S</t>
  </si>
  <si>
    <t>I. L­u chuyÓn tiÒn tõ ho¹t ®éng KD</t>
  </si>
  <si>
    <t xml:space="preserve">  1.TiÒn thu BH, CC dÞch vô vµ DT kh¸c</t>
  </si>
  <si>
    <t>01</t>
  </si>
  <si>
    <t xml:space="preserve">  2.TiÒn chi tr¶ cho ng­êi cung cÊp hµng ho¸ vµ dÞch vô</t>
  </si>
  <si>
    <t>02</t>
  </si>
  <si>
    <t xml:space="preserve">  3.TiÒn chi tr¶ cho ng­êi lao ®éng</t>
  </si>
  <si>
    <t>03</t>
  </si>
  <si>
    <t xml:space="preserve">  4.TiÒn chi tr¶ l·i vay</t>
  </si>
  <si>
    <t>04</t>
  </si>
  <si>
    <t xml:space="preserve">  5.TiÒn chi nép thuÕ thu nhËp DN</t>
  </si>
  <si>
    <t>05</t>
  </si>
  <si>
    <t xml:space="preserve">  6.TiÒn thu kh¸c tõ ho¹t ®éng KD</t>
  </si>
  <si>
    <t>06</t>
  </si>
  <si>
    <t xml:space="preserve">  7.TiÒn chi kh¸c cho ho¹t ®éng KD</t>
  </si>
  <si>
    <t>07</t>
  </si>
  <si>
    <t>L­u chuyÓn tiÒn tõ ho¹t ®éng KD</t>
  </si>
  <si>
    <t>20</t>
  </si>
  <si>
    <t>II. L­u chuyÓn tiÒn tõ h. ®éng ®. t­</t>
  </si>
  <si>
    <t xml:space="preserve"> 1. TiÒn chi ®Ó mua s¾m, x©y dùng TSC§ vµ c¸c tµi s¶n dµi h¹n kh¸c</t>
  </si>
  <si>
    <t>21</t>
  </si>
  <si>
    <t xml:space="preserve"> 2. TiÒn thu tõ thanh lý, nh­îng b¸n TSC§ vµ c¸c tµi s¶n dµi h¹n kh¸c</t>
  </si>
  <si>
    <t>22</t>
  </si>
  <si>
    <t xml:space="preserve"> 3.TiÒn chi cho vay,mua c¸c c«ng cô nî cña ®¬n vÞ kh¸c</t>
  </si>
  <si>
    <t xml:space="preserve"> 4.TiÒn thu håi cho vay, b¸n l¹i c¸c c«ng cô nî cña ®¬n vÞ kh¸c</t>
  </si>
  <si>
    <t xml:space="preserve"> 5. TiÒn chi ®Çu t­ gãp vèn vµo ®¬n vÞ kh¸c</t>
  </si>
  <si>
    <t xml:space="preserve"> 6. TiÒn thu håi ®Çu t­ gãp vèn vµo ®¬n vÞ kh¸c( gèc vµ l·i TG cã kú h¹n)</t>
  </si>
  <si>
    <t xml:space="preserve"> 7. TiÒn thu l·i cho vay, cæ tøc vµ lîi nhuËn ®­îc chia</t>
  </si>
  <si>
    <t>L­u chuyÓn tiÒn tõ ho¹t ®éng ®Çu t­</t>
  </si>
  <si>
    <t>30</t>
  </si>
  <si>
    <t>III. L­u chuyÓn tiÒn tõ h. ®éng t.c</t>
  </si>
  <si>
    <t xml:space="preserve"> 3. TiÒn vay ng¾n h¹n, dµi h¹n nhËn ®­îc</t>
  </si>
  <si>
    <t>33</t>
  </si>
  <si>
    <t xml:space="preserve"> 4. TiÒn chi tr¶ nî gèc</t>
  </si>
  <si>
    <t>34</t>
  </si>
  <si>
    <t>L­u chuyÓn thuÇn tõ ho¹t ®éng tµi chÝnh</t>
  </si>
  <si>
    <t>40</t>
  </si>
  <si>
    <t xml:space="preserve">Luü kÕ  tõ ®Çu n¨m ®Õn  cuèi  quýIII n¨m  2012 </t>
  </si>
  <si>
    <t xml:space="preserve">Luü kÕ  tõ ®Çu n¨m ®Õn  cuèi quý III n¨m 2011 </t>
  </si>
  <si>
    <t xml:space="preserve"> tæng ctCP bia- r­îu - Ngk hµ néi</t>
  </si>
  <si>
    <r>
      <t xml:space="preserve">    </t>
    </r>
    <r>
      <rPr>
        <b/>
        <u val="single"/>
        <sz val="12"/>
        <rFont val=".VnTimeH"/>
        <family val="2"/>
      </rPr>
      <t>c«ng ty cp bia thanh ho¸</t>
    </r>
  </si>
  <si>
    <t xml:space="preserve">                                gi¸m ®èc c«ng ty</t>
  </si>
  <si>
    <t>KÕt qu¶ ho¹t ®éng s¶n xuÊt kinh doanh</t>
  </si>
  <si>
    <t>L­u chuyÓn tiÒn thuÇn trong kú (50 = 20+30+40)</t>
  </si>
  <si>
    <t>50</t>
  </si>
  <si>
    <t>TiÒn vµ t­¬ng ®­¬ng tiÒn ®Çu kú</t>
  </si>
  <si>
    <t>60</t>
  </si>
  <si>
    <t>TiÒn vµ t­¬ng ®­¬ng tiÒn cuèi kú (70 = 50+60)</t>
  </si>
  <si>
    <t>70</t>
  </si>
  <si>
    <t>VII.34</t>
  </si>
  <si>
    <t>gi¸m ®èc c«ng ty</t>
  </si>
  <si>
    <t xml:space="preserve">    phïng sü h÷u</t>
  </si>
  <si>
    <t xml:space="preserve">thuyÕt minh b¸o c¸o tµi chÝnh  </t>
  </si>
  <si>
    <t xml:space="preserve">   - C«ng ty Cæ PhÇn Bia thanh Ho¸ ®­îc chuyÓn tõ doanh nghiÖp Nhµ n­íc thµnh c«ng ty Cæ phÇn. C«ng ty Cæ phÇn Bia Thanh Ho¸  lµ thµnh viªn h¹ch to¸n ®éc lËp cña Tæng C«ng ty  cæ phÇn Bia - R­îu -NGK Hµ néi theo quyÕt ®Þnh sè 246/2003/Q§ - BCN ngµy 30 th¸ng 12 n¨m 2003 cña Bé Tr­ëng Bé C«ng nghiÖp (nay lµ Bé C«ng Th­¬ng) . </t>
  </si>
  <si>
    <t xml:space="preserve">      + MÖnh gi¸ cæ phÇn: 10.000®ång / 01 CP.</t>
  </si>
  <si>
    <t xml:space="preserve">      + Tæng sè cæ phÇn vµ gi¸ trÞ cæ phÇn ®· gãp: 11.424.570CP = 114.245.700.000®ång.</t>
  </si>
  <si>
    <t xml:space="preserve">     Ho¹t ®éng chÝnh cña C«ng ty:</t>
  </si>
  <si>
    <r>
      <t xml:space="preserve">  1. Kú kÕ to¸n: </t>
    </r>
    <r>
      <rPr>
        <i/>
        <sz val="12"/>
        <rFont val=".VnTime"/>
        <family val="2"/>
      </rPr>
      <t>Kú kÕ to¸n cña C«ng ty b¾t ®Çu tõ ngµy 01 thn¸g 01 vµ kÕt thøc vµo ngµy 31 th¸ng 1</t>
    </r>
    <r>
      <rPr>
        <b/>
        <i/>
        <sz val="12"/>
        <rFont val=".VnTime"/>
        <family val="2"/>
      </rPr>
      <t xml:space="preserve">2 </t>
    </r>
    <r>
      <rPr>
        <i/>
        <sz val="12"/>
        <rFont val=".VnTime"/>
        <family val="2"/>
      </rPr>
      <t>hµng n¨m.</t>
    </r>
    <r>
      <rPr>
        <sz val="12"/>
        <rFont val=".VnTime"/>
        <family val="2"/>
      </rPr>
      <t xml:space="preserve"> </t>
    </r>
  </si>
  <si>
    <t xml:space="preserve">  2. §¬n vÞ tiÒn tÖ sö dông trong kÕ to¸n:</t>
  </si>
  <si>
    <t xml:space="preserve">   - §¬n vÞ tiÒn tÖ sö dông trong kÕ to¸n lµ ®ång ViÖt Nam ( VN§).</t>
  </si>
  <si>
    <r>
      <t xml:space="preserve">  - C«ng ty ¸p dông chÕ ®é KÕ to¸n doanh nghiÖp ban hµnh theo QuyÕt ®Þnh sè 15 / 2006 / Q§ - BTC ngµy 20/03/2006 và th«ng t­</t>
    </r>
    <r>
      <rPr>
        <sz val="12"/>
        <rFont val="Arial"/>
        <family val="2"/>
      </rPr>
      <t xml:space="preserve"> </t>
    </r>
    <r>
      <rPr>
        <sz val="12"/>
        <rFont val=".VnTime"/>
        <family val="2"/>
      </rPr>
      <t xml:space="preserve"> 244/2010/TT- BTC ngày 31/12/2010cña Bé tr­ëng Bé Tµi chÝnh .   </t>
    </r>
  </si>
  <si>
    <r>
      <t xml:space="preserve">  2.</t>
    </r>
    <r>
      <rPr>
        <sz val="12"/>
        <rFont val=".VnTime"/>
        <family val="2"/>
      </rPr>
      <t xml:space="preserve"> </t>
    </r>
    <r>
      <rPr>
        <b/>
        <i/>
        <sz val="12"/>
        <rFont val=".VnTime"/>
        <family val="2"/>
      </rPr>
      <t>H×nh thøc kÕ to¸n ¸p dông</t>
    </r>
  </si>
  <si>
    <t xml:space="preserve">    - C«ng ty ¸p dông h×nh thøc kÕ to¸n trªn m¸y vi tÝnh.</t>
  </si>
  <si>
    <t xml:space="preserve">  -  C«ng ty ¸p dông c¸c ChuÈn mùc kÕ to¸n ViÖt Nam vµ c¸c v¨n b¶n h­íng dÉn chuÈn mùc do Nhµ N­íc ®· ban hµnh. C¸c b¸o c¸o tµi chÝnh ®­îc lËp vµ tr×nh bµy theo ®óng mäi qui ®Þnh cña tõng ChuÈn mùc, th«ng t­ h­íng dÉn thùc hiÖn chuÈn mùc vµ ChÕ ®é kÕ to¸n hiÖn hµnh ¸p dông.</t>
  </si>
  <si>
    <t xml:space="preserve">  1. Nguyªn t¾c ghi nhËn c¸c kho¶n tiÒn vµ c¸c kho¶n t­¬ng ®­¬ng tiÒn</t>
  </si>
  <si>
    <r>
      <t xml:space="preserve">   - </t>
    </r>
    <r>
      <rPr>
        <i/>
        <sz val="12"/>
        <rFont val=".VnTime"/>
        <family val="2"/>
      </rPr>
      <t>C¸c nghiÖp  vô kinh tÕ  ph¸t sinh b»ng ngo¹i tÖ ®­îc qui ®æi ra ®ång ViÖt Nam theo tû gi¸ giao dÞch thùc tÕ  t¹i thêi ®iÓm ph¸t sinh nghiÖp vô. T¹i thêi ®iÓm cuèi n¨m c¸c kho¶n môc tiÒn tÖ cã gèc ngo¹i tÖ ®­îc qui ®æi theo tû gi¸ b×nh qu©n liªn ng©n hµng  do Ng©n hµng Nhµ n­íc ViÖt Nam c«ng bè vµo thêi ®iÓm kÕt thóc niªn ®é kÕ to¸n.</t>
    </r>
  </si>
  <si>
    <t xml:space="preserve">   - Chªnh lÖch tû gi¸  thùc tÕ ph¸t sinh trong kú vµ chªnh lÖch tû gi¸ do ®¸nh gi¸ l¹i sè d­ c¸c kho¶n môc tiÒn tÖ t¹i thêi ®iÓm cuèi n¨m ®­îc kÕt chuyÓn vµo doanh thu hoÆch chi phÝ tµi chÝnh trong n¨m tµi chÝnh. </t>
  </si>
  <si>
    <t xml:space="preserve">  - C¸c kho¶n ®Çu t­ ng¾n h¹n kh«ng qu¸ 3 th¸ng cã kh¶ n¨ng chuyÓn ®æi dÔ dµng thµnh tiÒn vµ kh«ng cã nhiÒu rñi do trong chuyÓn ®æi thµnh tiÒn kÓ tõ ngµy mua kho¶n ®Çu t­ ®ã t¹i thêi ®iÓm b¸o c¸o.</t>
  </si>
  <si>
    <t xml:space="preserve">   - Gi¸ trÞ hµng tån kho ®­îc x¸c ®Þnh theo gi¸ b×nh qu©n gia quyÒn.</t>
  </si>
  <si>
    <t xml:space="preserve">   - Hµng tån kho ®­îc h¹ch to¸n theo ph­¬ng ph¸p kª khai th­êng xuyªn.</t>
  </si>
  <si>
    <t xml:space="preserve">   - Dù phßng gi¶m gi¸ hµng tån kho ®­îc lËp vµo thêi ®iÓm cuèi n¨m lµ sè chªnh lÖch gi÷a gi¸ gèc cña hµng tån kho lín h¬n gi¸ trÞ thuÇn cã thÓ thùc hiÖn ®­îc cña chóng.</t>
  </si>
  <si>
    <t xml:space="preserve">   - C¸c kho¶n ph¶i thu kh¸ch hµng, kho¶n tr¶ tr­íc cho ng­êi b¸n vµ c¸c kho¶n ph¶i thu kh¸c t¹i thêi ®iÓm b¸o c¸o nÕu:</t>
  </si>
  <si>
    <r>
      <t xml:space="preserve">   -  Ph­¬ng ph¸p khÊu hao TSC§ h÷u h×nh:</t>
    </r>
    <r>
      <rPr>
        <b/>
        <sz val="12"/>
        <rFont val=".VnTime"/>
        <family val="2"/>
      </rPr>
      <t xml:space="preserve"> </t>
    </r>
    <r>
      <rPr>
        <sz val="12"/>
        <rFont val=".VnTime"/>
        <family val="2"/>
      </rPr>
      <t>KhÊu hao ®­îc trÝch theo ph­¬ng ph¸p ®­êng th¼ng. Thêi gian khÊu hao ®­îc tÝnh nh­ sau:</t>
    </r>
  </si>
  <si>
    <t xml:space="preserve">    +     Nhµ cöa, vËt kiÕn tróc</t>
  </si>
  <si>
    <t>05 – 25 n¨m</t>
  </si>
  <si>
    <t xml:space="preserve">    +      Maý mãc thiÕt bÞ</t>
  </si>
  <si>
    <t>04 – 12 n¨m</t>
  </si>
  <si>
    <t xml:space="preserve">    +     Ph­¬ng tiÖn vËn t¶i</t>
  </si>
  <si>
    <t xml:space="preserve">    +     ThiÕt bÞ v¨n phßng</t>
  </si>
  <si>
    <t>04 – 06 n¨m</t>
  </si>
  <si>
    <r>
      <t xml:space="preserve">  5. Ph­¬ng ph¸p ph©n bæ chi phÝ tr¶ tr­íc: </t>
    </r>
    <r>
      <rPr>
        <sz val="12"/>
        <rFont val=".VnTime"/>
        <family val="2"/>
      </rPr>
      <t>C¸c chi phÝ tr¶ tr­íc liªn quan ®Õn chi phÝ s¶n xuÊt kinh doanh trong n¨m tµi chÝnh hiÖn t¹i ®­îc ghi nhËn lµ chi phÝ tr¶ tr­íc ng¾n h¹n vµ ®­îc tÝnh vµo chi phÝ s¶n xuÊt kinh doanh trong n¨m tµi chÝnh.</t>
    </r>
  </si>
  <si>
    <t xml:space="preserve">  6. KÕ to¸n c¸c kho¶n ®Çu t­ tµi chÝnh:</t>
  </si>
  <si>
    <t xml:space="preserve">   - C¸c kho¶n ®Çu t­ chøng kho¸n t¹i thêi ®iÓm b¸o c¸o, nÕu: + Cã thêi h¹n thu håi hoÆc ®¸o h¹n kh«ng qu¸ 3 th¸ng kÓ tõ ngµy mua kho¶n ®Çu t­ ®ã ®­îc coi lµ  t­¬ng ®­¬ng tiÒn.</t>
  </si>
  <si>
    <t xml:space="preserve">    + Cã thêi h¹n thu håi  vèn d­íi 1 n¨m hoÆc trong 1 chu kú kinh doanh ®­îc ph©n lo¹i lµ tµi s¶n ng¾n h¹n.</t>
  </si>
  <si>
    <r>
      <t xml:space="preserve">  2. LÜnh vùc kinh doanh:</t>
    </r>
    <r>
      <rPr>
        <b/>
        <sz val="12"/>
        <rFont val=".VnTime"/>
        <family val="2"/>
      </rPr>
      <t xml:space="preserve"> </t>
    </r>
    <r>
      <rPr>
        <sz val="12"/>
        <rFont val=".VnTime"/>
        <family val="2"/>
      </rPr>
      <t>S¶n xuÊt, th­¬ng m¹i.</t>
    </r>
  </si>
  <si>
    <t xml:space="preserve">   -  S¶n xuÊt c«ng nghiÖp n­íc uèng cã cån vµ kh«ng cã cån; s¶n xuÊt bia c¸c lo¹i, n­íc uèng cã ga, r­îu vang ®ãng chai vµ ®ãng hép, ®¸ c©y.</t>
  </si>
  <si>
    <t xml:space="preserve">   - Trô së cña C«ng ty:  Sè 152 Quang Trung  - Thµnh phè Thanh Ho¸ - TØnh Thanh Ho¸.</t>
  </si>
  <si>
    <t xml:space="preserve">   - Vèn ph¸p ®Þnh ( dïng cho ngµnh nghÒ kinh doanh bÊt ®éng s¶n): 6.000.000.000®ång ( s¸u tû ®ång)</t>
  </si>
  <si>
    <t xml:space="preserve">   -  S¶n xuÊt, kinh doanh vµ xuÊt nhËp khÈu c¸c s¶n phÈm R­îu, Bia, N­íc gi¶i kh¸t  cã ga vµ kh«ng cã ga c¸c lo¹i , n­íc kho¸ng, n­íc uèng thiªn nhiªn tinh khiÕt.</t>
  </si>
  <si>
    <t xml:space="preserve">   -  Kinh doanh , nhËp khÈu nguyªn liÖu, vËt t­ thiÕt bÞ phô tïng phôc vô cho s¶n xuÊt kinh doanh cña c«ng ty vµ phôc vô cho s¶n xuÊt kinh doanh c¸c mÆt hµng r­îu bia, n­íc gi¶i kh¸t.</t>
  </si>
  <si>
    <r>
      <t xml:space="preserve">   -  Kinh doanh  c¸c mÆt hµng l­¬ng thùc, thùc phÈm; cho thuª kho ,</t>
    </r>
    <r>
      <rPr>
        <sz val="12"/>
        <rFont val="Arial"/>
        <family val="2"/>
      </rPr>
      <t>sâ</t>
    </r>
    <r>
      <rPr>
        <sz val="12"/>
        <rFont val=".VnTime"/>
        <family val="2"/>
      </rPr>
      <t>n b·i.</t>
    </r>
  </si>
  <si>
    <t xml:space="preserve">  1. ChÕ ®é kÕ to¸n</t>
  </si>
  <si>
    <t xml:space="preserve">  3. Nguyªn t¾c ghi nhËn c¸c kho¶n ph¶i thu th­¬ng m¹i vµ c¸c kho¶n ph¶i thu kh¸c</t>
  </si>
  <si>
    <t xml:space="preserve">  4. Nguyªn t¾c ghi nhËn TSC§ vµ khÊu hao TSC§</t>
  </si>
  <si>
    <t xml:space="preserve">  7. Ghi nhËn c¸c kho¶n ph¶i tr¶</t>
  </si>
  <si>
    <t xml:space="preserve">   -  C¸c kho¶n chi phÝ thùc tÕ ch­a ph¸t sinh nh­ng ®­îc trÝch tr­íc vµo chi phÝ s¶n xuÊt, kinh doanh trong kú ®Ó ®¶m b¶o chi phÝ ph¸t sinh thùc tÕ kh«ng g©y ®ét biÕn cho chi phÝ kinh doanh trªn c¬ së ®¶m b¶o nguyªn t¾c phï hîp víi doanh thu vµ chi phÝ, khi c¸c chi phÝ ®ã ph¸t sinh. NÕu chªnh lÖch víi sè ®· trÝch kÕ to¸n tiÕn hµnh ghi bæ sung hoÆc ghi gi¶m chi phÝ t­¬ng øng víi phÇn chªnh lÖch .</t>
  </si>
  <si>
    <t xml:space="preserve">    + PhÇn lín rñi  ro vµ lîi  Ých g¾n liÒn víi quyÒn së h÷u s¶n phÈm hoÆc hµng ho¸ ®· ®­îc chuyÓn giao cho ng­êi mua</t>
  </si>
  <si>
    <t xml:space="preserve">   - ThÆng d­ vèn cæ phÇn ®­îc ghi nhËn theo sè chªnh lÖch lín h¬n gi÷a gi¸ thùc tÕ ph¸t hµnh vµ mÖnh gi¸ cæ phiÕu khi ph¸t hµnh cæ phiÕu lÇn ®Çu.</t>
  </si>
  <si>
    <t xml:space="preserve">   * Gi¸ trÞ ghi sæ cña hµng hãa tån kho dïng ®Ó thÕ chÊp, cÇm cè ®¶m b¶o c¸c kho¶n nî ph¶i tr¶: kh«ng</t>
  </si>
  <si>
    <t>31 .Chi phÝ tµi chÝnh (M· sè 22)</t>
  </si>
  <si>
    <t xml:space="preserve">        + Cæ phiÕu  th­êng</t>
  </si>
  <si>
    <t xml:space="preserve">    Trong quý III n¨m 2012, C«ng ty ph¸t sinh c¸c nghiÖp vô víi c¸c bªn liªn quan. C¸c nghiÖp vô chñ yÕu sau:</t>
  </si>
  <si>
    <t>QuÝ III n¨m 2012</t>
  </si>
  <si>
    <t>QuÝ III n¨m 2011</t>
  </si>
  <si>
    <t>Luü kÕ n¨m 2012</t>
  </si>
  <si>
    <t>Luü kÕ n¨m 2011</t>
  </si>
  <si>
    <t xml:space="preserve">        - TiÒn göi  cã kú h¹n 1 th¸ng  t¹i ng©n hµng C«ng th­¬ng SÇm s¬n</t>
  </si>
  <si>
    <t xml:space="preserve">        - TiÒn göi  cã kú h¹n 1 th¸ng  t¹i ng©n hµng Sacombank</t>
  </si>
  <si>
    <t xml:space="preserve">    + Cã thêi h¹n thu håi vèn trªn 1 n¨m hoÆc h¬n 1 chu kú kinh doanh ®­îc ph©n lo¹i lµ tµi s¶n dµi h¹n.</t>
  </si>
  <si>
    <t xml:space="preserve">    - C¸c kho¶n ph¶i tr¶ th­¬ng m¹i, ph¶i tr¶ kh¸c t¹i thêi ®iÓm b¸o c¸o nÕu: </t>
  </si>
  <si>
    <t xml:space="preserve">    + Cã thêi h¹n thanh to¸n d­íi 1 n¨m hoÆc trong 1 chu kú s¶n xuÊt kinh doanh ®­îc ph©n lo¹i lµ nî ng¾n h¹n.</t>
  </si>
  <si>
    <t xml:space="preserve">  9. Ghi  nhËn chi phÝ tr¶ tr­íc</t>
  </si>
  <si>
    <t xml:space="preserve">    - C¸c chi phÝ tr¶ tr­íc chØ liªn quan ®Õn chi phÝ s¶n xuÊt kinh doanh n¨m tµi chÝnh hiÖn t¹i ®­îc ghi  lµ chi phÝ tr¶ tr­íc ng¾n h¹n.</t>
  </si>
  <si>
    <t xml:space="preserve">  10. Nguyªn t¾c ghi nhËn vèn chñ së h÷u</t>
  </si>
  <si>
    <t xml:space="preserve">   - Vèn ®Çu t­ cña chñ së h÷u ®­îc ghi nhËn theo sè vèn  thùc gãp cña chñ së h÷u.</t>
  </si>
  <si>
    <t xml:space="preserve">  11. Nguyªn t¾c ghi nhËn doanh thu</t>
  </si>
  <si>
    <t xml:space="preserve">    - Doanh thu b¸n hµng ®­îc ghi nhËn khi ®ång thêi tho¶ m·n c¸c ®iÒu kiÖn sau:</t>
  </si>
  <si>
    <t xml:space="preserve">    + C«ng ty kh«ng cßn n¾m giò quyÒn qu¶n lý hµng ho¸ nh­ ng­êi së h÷u hµng ho¸ hoÆc quyÒn kiÓm so¸t hµng ho¸.</t>
  </si>
  <si>
    <t xml:space="preserve">    + Doanh thu ®­îc x¸c ®Þnh t­¬ng ®èi ch¾c ch¾n.</t>
  </si>
  <si>
    <t xml:space="preserve">    + C«ng ty ®· thu ®­îc hoÆc sÏ thu ®­îc lîi Ých kinh tÕ tõ giao dÞch b¸n hµng.</t>
  </si>
  <si>
    <t xml:space="preserve">    + X¸c ®Þnh ®­îc chi phÝ liªn quan ®Õn giao dÞch b¸n hµng.</t>
  </si>
  <si>
    <r>
      <t xml:space="preserve">   -</t>
    </r>
    <r>
      <rPr>
        <i/>
        <sz val="12"/>
        <rFont val=".VnTime"/>
        <family val="2"/>
      </rPr>
      <t xml:space="preserve"> </t>
    </r>
    <r>
      <rPr>
        <b/>
        <i/>
        <sz val="12"/>
        <rFont val=".VnTime"/>
        <family val="2"/>
      </rPr>
      <t xml:space="preserve">Doanh thu cung cÊp dÞch vô: </t>
    </r>
    <r>
      <rPr>
        <i/>
        <sz val="12"/>
        <rFont val=".VnTime"/>
        <family val="2"/>
      </rPr>
      <t>Doanh thu cung cÊp dÞch vô ®­îc ghi nhËn khi kÕt qu¶ cña giao dÞch ®ã ®­îc x¸c ®Þnh mét c¸ch tin cËy. Tr­êng hîp viÖc cung cÊp dÞch vô liªn quan ®Õn nhiÒu kú th× doanh thu ®­îc ghi nhËn trong kú theo kÕt qu¶ phÇn c«ng viÖc ®· hoµn thµnh vµo ngµy lËp b¶ng c©n ®èi kÕ to¸n cña kú ®ã. KÕt qu¶ cña giao dÞch cung cÊp dÞch vô ®­îc x¸c dÞnh khi tho¶ m·n c¸c ®iÒu kiÖn sau:</t>
    </r>
    <r>
      <rPr>
        <sz val="12"/>
        <rFont val=".VnTime"/>
        <family val="2"/>
      </rPr>
      <t xml:space="preserve"> </t>
    </r>
  </si>
  <si>
    <t xml:space="preserve">    + C«ng ty  cã kh¶ n¨ng thu ®­îc lîi Ých kinh tÕ tõ  dÞch vô ®ã.</t>
  </si>
  <si>
    <t xml:space="preserve">    + X¸c ®Þnh ®­îc chi phÝ ph¸t sinh cho giao dÞch vµ chi phÝ ®Ó hoµn thµnh giao dÞch cung cÊp dÞch vô ®ã.</t>
  </si>
  <si>
    <t xml:space="preserve">    + PhÇn c«ng viÖc cung cÊp dÞch vô ®· hoµn thµnh ®­îc x¸c ®Þnh theo ph­¬ng ph¸p ®¸nh gi¸ c«ng viÖc hoµn thµnh.</t>
  </si>
  <si>
    <r>
      <t xml:space="preserve">   -  Doanh thu ho¹t ®éng tµi chÝnh:</t>
    </r>
    <r>
      <rPr>
        <b/>
        <sz val="12"/>
        <rFont val=".VnTime"/>
        <family val="2"/>
      </rPr>
      <t xml:space="preserve"> </t>
    </r>
    <r>
      <rPr>
        <sz val="12"/>
        <rFont val=".VnTime"/>
        <family val="2"/>
      </rPr>
      <t>Doanh thu  ph¸t sinh tõ tiÒn l·i, tiÒn b¶n quyÒn, lîi  nhuËn ®­îc chia vµ c¸c kho¶n doanh thu ho¹t ®éng tµi chÝnh kh¸c ®­îc ghi nhËn khi tho¶ m·n c¸c ®iÒu kiÖn sau:</t>
    </r>
  </si>
  <si>
    <t xml:space="preserve">    + C«ng ty  cã kh¶ n¨ng thu ®­îc lîi  Ých  kinh tÕ tõ  giao dÞch  ®ã.</t>
  </si>
  <si>
    <t xml:space="preserve">    + Cæ tøc , lîi nhuËn ®­îc chia ®­îc ghi nhËn khi c«ng ty ®­îc quyÒn nhËn cæ tøc hoÆc ®­îc quyÒn nhËn lîi nhuËn tõ viÖc gãp vèn.</t>
  </si>
  <si>
    <t>Q III /2011</t>
  </si>
  <si>
    <t>QIII /2012</t>
  </si>
  <si>
    <t xml:space="preserve"> 12. Nguyªn t¾c vµ ph­¬ng ph¸p ghi nhËn chi phÝ thuÕ thu nhËp doanh nghiÖp hiÖn hµnh, chi phÝ thuÕ thu nhËp doanh nghiÖp ho·n l¹i.</t>
  </si>
  <si>
    <t xml:space="preserve">   - Chi phÝ thuÕ thu nhËp ho·n l¹i ®­îc x¸c ®Þnh trªn c¬ së sè chªnh lÖch t¹m thêi ®­îc khÊu trõ, sè chªnh lÖch t¹m thêi chÞu thuÕ vµ thuÕ suÊt thuÕ thu nhËp doanh nghiÖp.</t>
  </si>
  <si>
    <t>V. Th«ng tin bæ sung cho c¸c kho¶n môc tr×nh bµy trong b¶ng c©n ®èi kÕ to¸n</t>
  </si>
  <si>
    <t>DiÔn gi¶i</t>
  </si>
  <si>
    <t xml:space="preserve">        - TiÒn mÆt</t>
  </si>
  <si>
    <t xml:space="preserve">        - TiÒn göi ng©n hµng</t>
  </si>
  <si>
    <t>02 . C¸c kho¶n ®Çu t­ tµi chÝnh ng¾n h¹n</t>
  </si>
  <si>
    <t>03 . C¸c kho¶n ph¶i thu ng¾n h¹n kh¸c</t>
  </si>
  <si>
    <t xml:space="preserve">         - Tr¶ tr­íc ng­êi b¸n</t>
  </si>
  <si>
    <t xml:space="preserve">         - Ph¶i thu kh¸ch hµng</t>
  </si>
  <si>
    <t xml:space="preserve">         - Ph¶i thu kh¸c</t>
  </si>
  <si>
    <t xml:space="preserve">         - Dù phßng kho¶n thu ng¾n h¹n khã ®ßi</t>
  </si>
  <si>
    <t>04 . Hµng tån kho</t>
  </si>
  <si>
    <t xml:space="preserve">         - Nguyªn liÖu, vËt liÖu</t>
  </si>
  <si>
    <t xml:space="preserve">         - C«ng cô, dông cô</t>
  </si>
  <si>
    <t xml:space="preserve">         - Chi phÝ SX,KD dë dang</t>
  </si>
  <si>
    <t xml:space="preserve">         - Thµnh phÈm</t>
  </si>
  <si>
    <t xml:space="preserve">  * Gi¸ trÞ hoµn nhËp dù phßng gi¶m gi¸ hµng tån kho trong n¨m:kh«ng</t>
  </si>
  <si>
    <t xml:space="preserve">  * C¸c tr­êng hîp hoÆc sù kiÖn dÉn ®Õn ph¶i trÝch thªm hoÆc hoµn nhËp dù phßng gi¶m gi¸ hµng tån kho: kh«ng</t>
  </si>
  <si>
    <t>05 . ThuÕ vµ c¸c kho¶n ph¶i thu Nhµ n­íc</t>
  </si>
  <si>
    <t>06 . Ph¶i thu dµi h¹n néi bé</t>
  </si>
  <si>
    <t>07 . Ph¶i thu dµi h¹n kh¸c</t>
  </si>
  <si>
    <t>08 . T¨ng gi¶m tµi s¶n cè ®Þnh h÷u h×nh</t>
  </si>
  <si>
    <t>Kho¶n môc</t>
  </si>
  <si>
    <t>Nhµ cöa, vËt kiÕn tróc</t>
  </si>
  <si>
    <t>M¸y mãc thiÕt bÞ</t>
  </si>
  <si>
    <t xml:space="preserve">Ph­¬ng tiÖn vËn t¶i, truyÒn dÉn </t>
  </si>
  <si>
    <t>ThiÕt bÞ, dông cô qu¶n lý</t>
  </si>
  <si>
    <t>Tæng céng</t>
  </si>
  <si>
    <t>Nguyªn gi¸ TSC§</t>
  </si>
  <si>
    <t>Sè d­ ®Çu n¨m</t>
  </si>
  <si>
    <t xml:space="preserve">    - Mua trong kú</t>
  </si>
  <si>
    <t xml:space="preserve">    - §Çu t­ XDCB hoµn thµnh</t>
  </si>
  <si>
    <t xml:space="preserve">    - T¨ng kh¸c</t>
  </si>
  <si>
    <t xml:space="preserve">    - Thanh lý, nh­îng b¸n</t>
  </si>
  <si>
    <t xml:space="preserve">    - Gi¶m kh¸c</t>
  </si>
  <si>
    <t>Sè d­ cuèi kú</t>
  </si>
  <si>
    <t>Gi¸ trÞ hao mßn luü kÕ</t>
  </si>
  <si>
    <t xml:space="preserve">    - KhÊu hao trong kú</t>
  </si>
  <si>
    <t xml:space="preserve">    - Thanh lý, chuyÓn nh­îng</t>
  </si>
  <si>
    <t>Gi¸ trÞ cßn l¹i cña TSC§ h÷u h×nh</t>
  </si>
  <si>
    <t xml:space="preserve">    - T¹i ngµy ®Çu n¨m</t>
  </si>
  <si>
    <t xml:space="preserve">    - T¹i ngµy cuèi kú</t>
  </si>
  <si>
    <t>09 .  T¨ng gi¶m tµi s¶n cè ®Þnh thuª tµi chÝnh</t>
  </si>
  <si>
    <t>10 . T¨ng gi¶m tµi s¶n cè ®Þnh h÷u h×nh</t>
  </si>
  <si>
    <t xml:space="preserve">Kho¶n môc </t>
  </si>
  <si>
    <t xml:space="preserve">QuyÒn sö dông ®Êt </t>
  </si>
  <si>
    <t>PhÇn mÒm m¸y vi tÝnh</t>
  </si>
  <si>
    <t>Nguyªn gi¸ TSC§ v« h×nh</t>
  </si>
  <si>
    <t>GT hao mßn luü kÕ</t>
  </si>
  <si>
    <t>Gi¸ trÞ CL cña TSC§ v« h×nh</t>
  </si>
  <si>
    <t>11 . Chi phÝ x©y dùng c«ng tr×nh dë dang</t>
  </si>
  <si>
    <t>12 . T¨ng gi¶m bÊt ®éng s¶n ®Çu t­</t>
  </si>
  <si>
    <t>14 . Chi phÝ tr¶ tr­íc dµi h¹n</t>
  </si>
  <si>
    <t>16 . ThuÕ vµ c¸c kho¶n ph¶i nép nhµ n­íc</t>
  </si>
  <si>
    <t>17 . Chi phÝ ph¶i tr¶</t>
  </si>
  <si>
    <t xml:space="preserve">    - Kinh phÝ c«ng ®oµn</t>
  </si>
  <si>
    <t xml:space="preserve">    - C¸c kho¶n ph¶i tr¶, ph¶i nép kh¸c</t>
  </si>
  <si>
    <t>20 . Vay vµ nî dµi h¹n</t>
  </si>
  <si>
    <t>21 . Tµi s¶n thuÕ TN ho·n l¹i vµ thuÕ TN ho·n l¹i ph¶i tr¶</t>
  </si>
  <si>
    <t>22 . Vèn chñ së h÷u</t>
  </si>
  <si>
    <t>Vèn ®Çu t­ cña chñ së h÷u</t>
  </si>
  <si>
    <t>ThÆng d­ vèn cæ phÇn</t>
  </si>
  <si>
    <t>Quü ®Çu t­ ph¸t triÓn</t>
  </si>
  <si>
    <t>Quü dù phßng tµi chÝnh</t>
  </si>
  <si>
    <t>Quü kh¸c thuéc vèn chñ së h÷u</t>
  </si>
  <si>
    <t xml:space="preserve">Tæng céng </t>
  </si>
  <si>
    <t xml:space="preserve">    - L·i trong n¨m </t>
  </si>
  <si>
    <t xml:space="preserve">    - Lç trong n¨m tr­íc</t>
  </si>
  <si>
    <t xml:space="preserve">    - BiÕn ®éng cña vèn chñ së h÷u: Do ph©n phèi lîi nhuËn 2010 theo nghÞ quyÕt ®¹i héi cæ ®«ng.</t>
  </si>
  <si>
    <t>23 . Vèn chñ së h÷u</t>
  </si>
  <si>
    <t xml:space="preserve">  a . Chi tiÕt vèn ®Çu t­ cña chñ së h÷u</t>
  </si>
  <si>
    <t xml:space="preserve">        - Vèn gãp cña Nhµ n­íc</t>
  </si>
  <si>
    <t xml:space="preserve">        - Vèn gãp cña c¸c ®èi t­îng kh¸c</t>
  </si>
  <si>
    <t>* Sè l­îng cæ phiÕu quü:</t>
  </si>
  <si>
    <t xml:space="preserve">  b . C¸c giao dÞch vÒ vèn víi c¸c chñ së h÷u vµ ph©n phèi cæ tøc, chia lîi nhuËn</t>
  </si>
  <si>
    <t xml:space="preserve">  c . Cæ tøc</t>
  </si>
  <si>
    <t xml:space="preserve">  d . Cæ phiÕu</t>
  </si>
  <si>
    <t xml:space="preserve">       - Sè l­îng cæ phiÕu ®¨ng ký ph¸t hµnh</t>
  </si>
  <si>
    <t xml:space="preserve">       - Sè l­îng cæ phiÕu ®· b¸n ra c«ng chóng</t>
  </si>
  <si>
    <t xml:space="preserve">         + Cæ phiÕu th­êng</t>
  </si>
  <si>
    <t xml:space="preserve">    - Sè l­îng cæ phiÕu ®ang l­u hµnh</t>
  </si>
  <si>
    <t>* MÖnh gi¸ cæ phiÕu ®ang l­u hµnh:</t>
  </si>
  <si>
    <t>24 . Nguån kinh phÝ</t>
  </si>
  <si>
    <t xml:space="preserve">        - Nguån kinh phÝ cßn l¹i cuèi n¨m</t>
  </si>
  <si>
    <t>25 . Tµi s¶n thuª ngoµi</t>
  </si>
  <si>
    <t>VI. Th«ng tin bæ sung cho c¸c kho¶n môc tr×nh bµy trong B¸o c¸o kÕt qu¶ ho¹t ®éng kinh doanh</t>
  </si>
  <si>
    <t>26 . Tæng doanh thu b¸n hµng vµ cung cÊp dÞch vô (M· sè 01)</t>
  </si>
  <si>
    <t>28 . Doanh thu thuÇn vÒ b¸n hµng vµ cung cÊp dÞch vô (M· sè 10)</t>
  </si>
  <si>
    <t>29 . Gi¸ vèn hµng b¸n (M· sè 11)</t>
  </si>
  <si>
    <t>30 . Doanh thu ho¹t ®éng tµi chÝnh (M· sè 21)</t>
  </si>
  <si>
    <t>32 . Chi phÝ thuÕ thu nhËp doanh nghiÖp hiÖn hµnh (M· sè 51)</t>
  </si>
  <si>
    <t>VII. Th«ng tin kh¸c</t>
  </si>
  <si>
    <t xml:space="preserve">      ng­êi lËp biÓu                  kÕ to¸n tr­ëng</t>
  </si>
  <si>
    <t>Gi¸m ®èc c«ng ty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</si>
  <si>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</si>
  <si>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</si>
  <si>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</si>
  <si>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</si>
  <si>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</si>
  <si>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</si>
  <si>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</si>
  <si>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</si>
  <si>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</si>
  <si>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 xml:space="preserve">   3. Quü ®Çu t­ ph¸t triÓn</t>
  </si>
  <si>
    <t xml:space="preserve">   4. Quü dù phßng tµi chÝnh</t>
  </si>
  <si>
    <t xml:space="preserve">   5. Quü kh¸c thuéc vèn chñ së h÷u</t>
  </si>
  <si>
    <t xml:space="preserve">  6. Lîi nhuËn  sau thuÕ ch­a ph©n phèi</t>
  </si>
  <si>
    <t>VI.1</t>
  </si>
  <si>
    <t>VI..2</t>
  </si>
  <si>
    <t>VI.3</t>
  </si>
  <si>
    <t>VI.4</t>
  </si>
  <si>
    <t>VI.5</t>
  </si>
  <si>
    <t>VI.6</t>
  </si>
  <si>
    <t>VI.7</t>
  </si>
  <si>
    <t>VI.8</t>
  </si>
  <si>
    <t>01 . TiÒn vµ c¸c kho¶n t­¬ng ®­¬ng tiÒn</t>
  </si>
  <si>
    <t xml:space="preserve">            + Ng©n hµng §T ph¸t triÓn Thanh Ho¸</t>
  </si>
  <si>
    <t xml:space="preserve">            + Ng©n hµng Ngo¹i Th­¬ng Hµ Néi</t>
  </si>
  <si>
    <t xml:space="preserve">            + Ng©n hµng ANZ</t>
  </si>
  <si>
    <t xml:space="preserve">            + Ng©n hµng C«ng th­¬ng VN -CN SÇm S¬n</t>
  </si>
  <si>
    <t xml:space="preserve">            + Ng©n hµng Sµi gßn Th­¬ng tÝn</t>
  </si>
  <si>
    <t xml:space="preserve">            + Ng©n hµng Quèc tÕ</t>
  </si>
  <si>
    <t xml:space="preserve">            + Ph¶i thu kh¸c</t>
  </si>
  <si>
    <t xml:space="preserve">            + Ph¶i thu  ng­êi lao ®éng thuÕ TNCN</t>
  </si>
  <si>
    <t xml:space="preserve">            + Ph¶i thu tiÒn chi hé ®iÒn bï GP MB nhµ m¸y Bia Nghi S¬n</t>
  </si>
  <si>
    <t xml:space="preserve">            + Ph¶i thu  C«ng ty Cæ phÇn TM Bia H N - Thanh Ho¸ tiÒn vá chai, kÐt</t>
  </si>
  <si>
    <t xml:space="preserve">         - ThuÕ tiªu thô ®Æc biÖt nép thõa</t>
  </si>
  <si>
    <t xml:space="preserve">    Sè d­ ®Çu n¨m</t>
  </si>
  <si>
    <t xml:space="preserve">    Sè t¨ng trong n¨m</t>
  </si>
  <si>
    <t xml:space="preserve">    Sè gi¶m trong n¨m</t>
  </si>
  <si>
    <t xml:space="preserve">    Sè d­ cuèi kú</t>
  </si>
  <si>
    <t xml:space="preserve">13 . §Çu t­  tµi chÝnh dµi h¹n </t>
  </si>
  <si>
    <t xml:space="preserve">    - §Çu t­  C«ng ty CP Bao b× Bia r­îu NGK - 2953 CP</t>
  </si>
  <si>
    <t xml:space="preserve">    - Gãp vèn liªn doanh, liªn kÕt </t>
  </si>
  <si>
    <t xml:space="preserve">    - Chi phÝ tiÒn thuª h¹ tÇng khu CN t©y b¾c ga TH</t>
  </si>
  <si>
    <t>15 . Vay  ng¾n h¹n</t>
  </si>
  <si>
    <t xml:space="preserve">    - Vay  c¸n bé CNV</t>
  </si>
  <si>
    <t xml:space="preserve">    - ThuÕ gi¸ trÞ gia t¨ng</t>
  </si>
  <si>
    <t xml:space="preserve">    - ThuÕ tiªu thô ®Æc biÖt</t>
  </si>
  <si>
    <t xml:space="preserve">    - ThuÕ xuÊt nhËp khÈu</t>
  </si>
  <si>
    <t xml:space="preserve">    - ThuÕ thu nhËp doanh nghiÖp</t>
  </si>
  <si>
    <t xml:space="preserve">    - ThuÕ thu nhËp c¸ nh©n</t>
  </si>
  <si>
    <t xml:space="preserve">    - ThuÕ nhµ ®Êt vµ tiÒn thuª ®Êt</t>
  </si>
  <si>
    <t>18 . C¸c kho¶n ph¶i tr¶, ph¶i nép  kh¸c</t>
  </si>
  <si>
    <t xml:space="preserve">            + L·i vay ph¶i tr¶ Ng©n hµng N«ng nghiÖp Thanh Ho¸</t>
  </si>
  <si>
    <t xml:space="preserve">            + L·i vay ph¶i tr¶ quü hç trî ph¸t triÓn Thanh Ho¸</t>
  </si>
  <si>
    <t xml:space="preserve">            + L·i vay ph¶i tr¶ Ng©n hµng §Çu t­ Ph¸t triÓn Thanh Ho¸</t>
  </si>
  <si>
    <t xml:space="preserve">            + Ph¶i tr¶  C«ng ty CP TM Bia Hµ Néi - Thanh Ho¸ tiÒn c­îc vá</t>
  </si>
  <si>
    <t xml:space="preserve">            + Cæ tøc ph¶i tr¶</t>
  </si>
  <si>
    <t xml:space="preserve">            + C¸c kho¶n Ph¶i tr¶, ph¶i nép kh¸c</t>
  </si>
  <si>
    <t>19 . Ph¶i tr¶ dµi h¹n kh¸c</t>
  </si>
  <si>
    <t xml:space="preserve">    - NhËn ký c­îc, ký quü dµi h¹n</t>
  </si>
  <si>
    <t xml:space="preserve">            + C«ng ty CP TM Bia Hµ Néi - Thanh Ho¸</t>
  </si>
  <si>
    <t xml:space="preserve">            + Cac ®èi t­îng kh¸c</t>
  </si>
  <si>
    <t xml:space="preserve"> L·i trong n¨m </t>
  </si>
  <si>
    <t xml:space="preserve">       -Doanh thu b¸n hµng ho¸, thµnh phÈm</t>
  </si>
  <si>
    <t xml:space="preserve">       - Doanh thu cung cÊp dÞch vô</t>
  </si>
  <si>
    <t>27 . C¸c kho¶n gi¶m trõ doanh thu ( ThuÕ TT§B)</t>
  </si>
  <si>
    <t xml:space="preserve"> Tæng lîi nhuËn kÕ to¸n tr­íc thuÕ</t>
  </si>
  <si>
    <t>Quý III n¨m 2012</t>
  </si>
  <si>
    <t>Quý III  n¨m 2011</t>
  </si>
  <si>
    <t xml:space="preserve">  C¸c kho¶n ®iÒu chØnh t¨ng, gi¶m ®Ó x¸c ®Þnh lîi nhuËn chÞu thuÕ</t>
  </si>
  <si>
    <t xml:space="preserve">       - C¸c kho¶n ®iÒu chØnh t¨ng</t>
  </si>
  <si>
    <t xml:space="preserve">       - C¸c kho¶n ®iÒu chØnh gi¶m</t>
  </si>
  <si>
    <t xml:space="preserve">              + Cæ tøc, lîi nhuËn ®­îc chia</t>
  </si>
  <si>
    <t xml:space="preserve"> Tæng lîi nhuËn tÝnh thuÕ</t>
  </si>
  <si>
    <t xml:space="preserve"> ThuÕ suÊt thuÕ thu nhËp doanh nghiÖp</t>
  </si>
  <si>
    <t xml:space="preserve"> ThuÕ thu nhËp doanh nghiÖp</t>
  </si>
  <si>
    <t xml:space="preserve"> ThuÕ thu nhËp doanh nghiÖp ®­îc miÔn, gi¶m tõ dù ¸n ®Çu t­</t>
  </si>
  <si>
    <t xml:space="preserve"> Chi phÝ thuÕ thu nhËp doanh nghiÖp hiÖn hµnh</t>
  </si>
  <si>
    <t>L·i c¬ b¶n trªn cæ phiÕu</t>
  </si>
  <si>
    <t xml:space="preserve">    - ChuyÓn sang bÊt ®éng s¶n </t>
  </si>
  <si>
    <t xml:space="preserve">   - GiÊy chøng nhËn ®¨ng ký kinh doanh sè 2800791192 do Së KÕ ho¹ch vµ §Çu t­ TØnh Thanh Ho¸ cÊp ngµy 24 th¸ng 03 n¨m 2004. §¨ng ký thay ®æi lÇn 7 vµo ngµy 02 thn¸g 08 n¨m 2011. </t>
  </si>
  <si>
    <t xml:space="preserve">  1. Th«ng tin vÒ c¸c bªn liªn quan</t>
  </si>
  <si>
    <t>C¸c bªn cã liªn quan</t>
  </si>
  <si>
    <t>Mèi quan hÖ</t>
  </si>
  <si>
    <t>Néi dung nghiÖp vô</t>
  </si>
  <si>
    <t>Tæng C«ng ty CP Bia r­îu NGK Hµ Néi</t>
  </si>
  <si>
    <t>C«ng ty mÑ</t>
  </si>
  <si>
    <t>Mua hµng</t>
  </si>
  <si>
    <t>C«ng ty liªn kÕt</t>
  </si>
  <si>
    <t>B¸n hµng</t>
  </si>
  <si>
    <t>Cæ tøc</t>
  </si>
  <si>
    <t>§iÖn n­íc</t>
  </si>
  <si>
    <t>Gi¸ trÞ chai, kÐt</t>
  </si>
  <si>
    <t>QuÝ I n¨m nay</t>
  </si>
  <si>
    <t>QuÝ II n¨m nay</t>
  </si>
  <si>
    <t>QuýI n¨m nay</t>
  </si>
  <si>
    <t xml:space="preserve">   ng­êi lËp biÓu                         kÕ to¸n tr­ëng</t>
  </si>
  <si>
    <t xml:space="preserve"> C«ng ty CP  th­¬ng m¹i Bia  Hµ Néi - Thanh ho¸</t>
  </si>
  <si>
    <t>QuÝ III n¨m tµi chÝnh 2012</t>
  </si>
  <si>
    <t>§Õn ngµy 30/09/2012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</si>
</sst>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"/>
    <numFmt numFmtId="181" formatCode="#,##0.0"/>
    <numFmt numFmtId="182" formatCode="#,##0.0000"/>
    <numFmt numFmtId="183" formatCode="#,##0.00000"/>
    <numFmt numFmtId="184" formatCode="[$-425]d\.\ mmmm\ yyyy&quot;. a.&quot;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.VnArial Narrow"/>
      <family val="2"/>
    </font>
    <font>
      <b/>
      <sz val="9"/>
      <color indexed="8"/>
      <name val=".VnArialH"/>
      <family val="2"/>
    </font>
    <font>
      <b/>
      <sz val="12"/>
      <color indexed="8"/>
      <name val=".VnArial Narrow"/>
      <family val="2"/>
    </font>
    <font>
      <sz val="8"/>
      <name val="Arial"/>
      <family val="0"/>
    </font>
    <font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b/>
      <sz val="12"/>
      <color indexed="8"/>
      <name val=".VnArialH"/>
      <family val="2"/>
    </font>
    <font>
      <sz val="12"/>
      <name val=".VnTime"/>
      <family val="0"/>
    </font>
    <font>
      <b/>
      <sz val="12"/>
      <color indexed="8"/>
      <name val=".VnArial"/>
      <family val="2"/>
    </font>
    <font>
      <b/>
      <sz val="11"/>
      <color indexed="8"/>
      <name val=".VnTime"/>
      <family val="2"/>
    </font>
    <font>
      <sz val="12"/>
      <color indexed="8"/>
      <name val=".VnArial Narrow"/>
      <family val="2"/>
    </font>
    <font>
      <sz val="11"/>
      <color indexed="8"/>
      <name val=".VnTime"/>
      <family val="2"/>
    </font>
    <font>
      <sz val="11"/>
      <color indexed="63"/>
      <name val=".VnTime"/>
      <family val="2"/>
    </font>
    <font>
      <b/>
      <sz val="14"/>
      <color indexed="8"/>
      <name val=".VnArial Narrow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8"/>
      <name val=".vntime"/>
      <family val="0"/>
    </font>
    <font>
      <b/>
      <sz val="14"/>
      <color indexed="8"/>
      <name val=".VnArialH"/>
      <family val="2"/>
    </font>
    <font>
      <b/>
      <i/>
      <sz val="12"/>
      <color indexed="8"/>
      <name val=".VnArial"/>
      <family val="2"/>
    </font>
    <font>
      <sz val="12"/>
      <color indexed="8"/>
      <name val=".VnTimeH"/>
      <family val="2"/>
    </font>
    <font>
      <sz val="10"/>
      <color indexed="8"/>
      <name val=".VnTime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color indexed="8"/>
      <name val=".VnArialH"/>
      <family val="2"/>
    </font>
    <font>
      <b/>
      <sz val="10"/>
      <color indexed="8"/>
      <name val=".VnArial Narrow"/>
      <family val="2"/>
    </font>
    <font>
      <sz val="12"/>
      <name val="Arial"/>
      <family val="0"/>
    </font>
    <font>
      <sz val="8"/>
      <name val="VNI-Times"/>
      <family val="0"/>
    </font>
    <font>
      <sz val="11"/>
      <name val=".VnTime"/>
      <family val="2"/>
    </font>
    <font>
      <i/>
      <sz val="12"/>
      <name val=".VnTime"/>
      <family val="2"/>
    </font>
    <font>
      <b/>
      <sz val="8"/>
      <color indexed="8"/>
      <name val=".VnTime"/>
      <family val="2"/>
    </font>
    <font>
      <sz val="8"/>
      <color indexed="8"/>
      <name val=".VnTime"/>
      <family val="2"/>
    </font>
    <font>
      <b/>
      <sz val="8"/>
      <color indexed="8"/>
      <name val=".VnArial Narrow"/>
      <family val="2"/>
    </font>
    <font>
      <b/>
      <sz val="8"/>
      <name val=".VnTime"/>
      <family val="2"/>
    </font>
    <font>
      <b/>
      <i/>
      <sz val="12"/>
      <color indexed="8"/>
      <name val=".VnTime"/>
      <family val="2"/>
    </font>
    <font>
      <sz val="8"/>
      <name val=".VnTime"/>
      <family val="2"/>
    </font>
    <font>
      <i/>
      <sz val="12"/>
      <color indexed="8"/>
      <name val=".VnTime"/>
      <family val="2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sz val="11"/>
      <name val="Arial"/>
      <family val="0"/>
    </font>
    <font>
      <sz val="9"/>
      <color indexed="8"/>
      <name val=".VnTime"/>
      <family val="2"/>
    </font>
    <font>
      <b/>
      <sz val="9"/>
      <color indexed="8"/>
      <name val=".VnTime"/>
      <family val="2"/>
    </font>
    <font>
      <sz val="9"/>
      <name val=".VnTime"/>
      <family val="2"/>
    </font>
    <font>
      <b/>
      <sz val="9"/>
      <name val=".VnTime"/>
      <family val="2"/>
    </font>
    <font>
      <b/>
      <sz val="12"/>
      <color indexed="8"/>
      <name val=".VnTimeH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6"/>
      <name val="Arial"/>
      <family val="0"/>
    </font>
    <font>
      <b/>
      <sz val="11"/>
      <name val=".VnTime"/>
      <family val="0"/>
    </font>
    <font>
      <b/>
      <u val="single"/>
      <sz val="12"/>
      <name val=".VnTimeH"/>
      <family val="2"/>
    </font>
    <font>
      <i/>
      <sz val="10"/>
      <name val=".VnTime"/>
      <family val="0"/>
    </font>
    <font>
      <sz val="9"/>
      <name val="Arial"/>
      <family val="0"/>
    </font>
    <font>
      <b/>
      <sz val="9"/>
      <color indexed="63"/>
      <name val=".VnTime"/>
      <family val="2"/>
    </font>
    <font>
      <sz val="9"/>
      <color indexed="63"/>
      <name val=".VnTime"/>
      <family val="2"/>
    </font>
    <font>
      <b/>
      <i/>
      <sz val="9"/>
      <name val=".VnTime"/>
      <family val="2"/>
    </font>
    <font>
      <b/>
      <sz val="11"/>
      <color indexed="8"/>
      <name val=".VnTimeH"/>
      <family val="2"/>
    </font>
    <font>
      <b/>
      <sz val="13"/>
      <color indexed="8"/>
      <name val=".VnTimeH"/>
      <family val="2"/>
    </font>
    <font>
      <b/>
      <u val="single"/>
      <sz val="12"/>
      <color indexed="8"/>
      <name val=".VnTimeH"/>
      <family val="2"/>
    </font>
    <font>
      <i/>
      <sz val="9"/>
      <color indexed="8"/>
      <name val=".VnTime"/>
      <family val="2"/>
    </font>
    <font>
      <b/>
      <i/>
      <sz val="9"/>
      <color indexed="8"/>
      <name val=".VnTime"/>
      <family val="2"/>
    </font>
    <font>
      <i/>
      <sz val="9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/>
    </xf>
    <xf numFmtId="0" fontId="15" fillId="2" borderId="1" xfId="0" applyFont="1" applyFill="1" applyBorder="1" applyAlignment="1">
      <alignment horizontal="center" vertical="center" wrapText="1" shrinkToFit="1"/>
    </xf>
    <xf numFmtId="3" fontId="15" fillId="2" borderId="1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right" vertical="top"/>
    </xf>
    <xf numFmtId="3" fontId="16" fillId="2" borderId="2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/>
    </xf>
    <xf numFmtId="3" fontId="16" fillId="2" borderId="3" xfId="0" applyNumberFormat="1" applyFont="1" applyFill="1" applyBorder="1" applyAlignment="1">
      <alignment horizontal="right" vertical="top"/>
    </xf>
    <xf numFmtId="0" fontId="17" fillId="2" borderId="3" xfId="0" applyFont="1" applyFill="1" applyBorder="1" applyAlignment="1">
      <alignment horizontal="left" vertical="top"/>
    </xf>
    <xf numFmtId="0" fontId="17" fillId="2" borderId="3" xfId="0" applyFont="1" applyFill="1" applyBorder="1" applyAlignment="1">
      <alignment horizontal="right" vertical="top"/>
    </xf>
    <xf numFmtId="3" fontId="18" fillId="2" borderId="3" xfId="0" applyNumberFormat="1" applyFont="1" applyFill="1" applyBorder="1" applyAlignment="1">
      <alignment horizontal="right" vertical="top"/>
    </xf>
    <xf numFmtId="3" fontId="19" fillId="2" borderId="3" xfId="0" applyNumberFormat="1" applyFont="1" applyFill="1" applyBorder="1" applyAlignment="1">
      <alignment horizontal="right" vertical="top"/>
    </xf>
    <xf numFmtId="0" fontId="20" fillId="2" borderId="3" xfId="0" applyFont="1" applyFill="1" applyBorder="1" applyAlignment="1">
      <alignment horizontal="left" vertical="top"/>
    </xf>
    <xf numFmtId="3" fontId="17" fillId="2" borderId="3" xfId="0" applyNumberFormat="1" applyFont="1" applyFill="1" applyBorder="1" applyAlignment="1">
      <alignment horizontal="right" vertical="center" wrapText="1"/>
    </xf>
    <xf numFmtId="3" fontId="17" fillId="2" borderId="3" xfId="0" applyNumberFormat="1" applyFont="1" applyFill="1" applyBorder="1" applyAlignment="1">
      <alignment horizontal="right" vertical="top"/>
    </xf>
    <xf numFmtId="0" fontId="17" fillId="2" borderId="4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right" vertical="top"/>
    </xf>
    <xf numFmtId="0" fontId="17" fillId="2" borderId="4" xfId="0" applyFont="1" applyFill="1" applyBorder="1" applyAlignment="1">
      <alignment horizontal="right" vertical="top"/>
    </xf>
    <xf numFmtId="3" fontId="17" fillId="2" borderId="4" xfId="0" applyNumberFormat="1" applyFont="1" applyFill="1" applyBorder="1" applyAlignment="1">
      <alignment horizontal="right" vertical="top"/>
    </xf>
    <xf numFmtId="0" fontId="21" fillId="0" borderId="0" xfId="0" applyFont="1" applyAlignment="1">
      <alignment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/>
    </xf>
    <xf numFmtId="3" fontId="2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2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  <xf numFmtId="0" fontId="26" fillId="2" borderId="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27" fillId="2" borderId="3" xfId="0" applyFont="1" applyFill="1" applyBorder="1" applyAlignment="1">
      <alignment horizontal="right" vertical="center" wrapText="1"/>
    </xf>
    <xf numFmtId="3" fontId="27" fillId="2" borderId="3" xfId="0" applyNumberFormat="1" applyFont="1" applyFill="1" applyBorder="1" applyAlignment="1">
      <alignment horizontal="right" vertical="center" wrapText="1"/>
    </xf>
    <xf numFmtId="3" fontId="26" fillId="2" borderId="3" xfId="0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right" vertical="center" wrapText="1"/>
    </xf>
    <xf numFmtId="0" fontId="32" fillId="0" borderId="4" xfId="0" applyFont="1" applyBorder="1" applyAlignment="1">
      <alignment/>
    </xf>
    <xf numFmtId="0" fontId="0" fillId="0" borderId="4" xfId="0" applyBorder="1" applyAlignment="1">
      <alignment/>
    </xf>
    <xf numFmtId="0" fontId="3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top" wrapText="1"/>
    </xf>
    <xf numFmtId="3" fontId="36" fillId="2" borderId="0" xfId="0" applyNumberFormat="1" applyFont="1" applyFill="1" applyBorder="1" applyAlignment="1">
      <alignment horizontal="right" vertical="top"/>
    </xf>
    <xf numFmtId="3" fontId="37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/>
    </xf>
    <xf numFmtId="0" fontId="26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top"/>
    </xf>
    <xf numFmtId="0" fontId="27" fillId="2" borderId="2" xfId="0" applyFont="1" applyFill="1" applyBorder="1" applyAlignment="1">
      <alignment horizontal="left" vertical="top"/>
    </xf>
    <xf numFmtId="0" fontId="27" fillId="2" borderId="2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0" fontId="1" fillId="0" borderId="0" xfId="0" applyFont="1" applyAlignment="1">
      <alignment/>
    </xf>
    <xf numFmtId="3" fontId="17" fillId="2" borderId="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45" fillId="0" borderId="0" xfId="0" applyFont="1" applyAlignment="1">
      <alignment/>
    </xf>
    <xf numFmtId="3" fontId="22" fillId="0" borderId="3" xfId="0" applyNumberFormat="1" applyFont="1" applyBorder="1" applyAlignment="1">
      <alignment/>
    </xf>
    <xf numFmtId="0" fontId="22" fillId="0" borderId="3" xfId="0" applyFont="1" applyBorder="1" applyAlignment="1">
      <alignment horizontal="center"/>
    </xf>
    <xf numFmtId="3" fontId="22" fillId="0" borderId="2" xfId="0" applyNumberFormat="1" applyFont="1" applyBorder="1" applyAlignment="1">
      <alignment/>
    </xf>
    <xf numFmtId="0" fontId="22" fillId="0" borderId="4" xfId="0" applyFont="1" applyBorder="1" applyAlignment="1">
      <alignment horizontal="center"/>
    </xf>
    <xf numFmtId="181" fontId="22" fillId="0" borderId="4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47" fillId="2" borderId="0" xfId="0" applyNumberFormat="1" applyFont="1" applyFill="1" applyBorder="1" applyAlignment="1">
      <alignment horizontal="right" vertical="top"/>
    </xf>
    <xf numFmtId="3" fontId="22" fillId="0" borderId="5" xfId="0" applyNumberFormat="1" applyFont="1" applyFill="1" applyBorder="1" applyAlignment="1">
      <alignment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53" fillId="0" borderId="0" xfId="0" applyFont="1" applyAlignment="1">
      <alignment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56" fillId="0" borderId="3" xfId="0" applyFont="1" applyBorder="1" applyAlignment="1">
      <alignment horizontal="left" vertical="center" wrapText="1"/>
    </xf>
    <xf numFmtId="0" fontId="56" fillId="0" borderId="3" xfId="0" applyFont="1" applyBorder="1" applyAlignment="1">
      <alignment horizontal="center"/>
    </xf>
    <xf numFmtId="3" fontId="56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17" fillId="2" borderId="0" xfId="0" applyNumberFormat="1" applyFont="1" applyFill="1" applyBorder="1" applyAlignment="1">
      <alignment horizontal="right" vertical="center" wrapText="1"/>
    </xf>
    <xf numFmtId="0" fontId="57" fillId="0" borderId="0" xfId="0" applyFont="1" applyBorder="1" applyAlignment="1">
      <alignment/>
    </xf>
    <xf numFmtId="14" fontId="44" fillId="2" borderId="1" xfId="0" applyNumberFormat="1" applyFont="1" applyFill="1" applyBorder="1" applyAlignment="1">
      <alignment horizontal="center" vertical="center" wrapText="1" shrinkToFit="1"/>
    </xf>
    <xf numFmtId="0" fontId="29" fillId="2" borderId="1" xfId="0" applyFont="1" applyFill="1" applyBorder="1" applyAlignment="1">
      <alignment horizontal="left" vertical="top" wrapText="1"/>
    </xf>
    <xf numFmtId="3" fontId="36" fillId="2" borderId="1" xfId="0" applyNumberFormat="1" applyFont="1" applyFill="1" applyBorder="1" applyAlignment="1">
      <alignment horizontal="right" vertical="top"/>
    </xf>
    <xf numFmtId="3" fontId="47" fillId="2" borderId="1" xfId="0" applyNumberFormat="1" applyFont="1" applyFill="1" applyBorder="1" applyAlignment="1">
      <alignment horizontal="right" vertical="top"/>
    </xf>
    <xf numFmtId="3" fontId="36" fillId="2" borderId="1" xfId="0" applyNumberFormat="1" applyFont="1" applyFill="1" applyBorder="1" applyAlignment="1">
      <alignment vertical="top"/>
    </xf>
    <xf numFmtId="0" fontId="29" fillId="2" borderId="1" xfId="0" applyFont="1" applyFill="1" applyBorder="1" applyAlignment="1">
      <alignment horizontal="center" vertical="center" wrapText="1" shrinkToFit="1"/>
    </xf>
    <xf numFmtId="0" fontId="28" fillId="2" borderId="1" xfId="0" applyFont="1" applyFill="1" applyBorder="1" applyAlignment="1">
      <alignment horizontal="center" vertical="center" wrapText="1" shrinkToFit="1"/>
    </xf>
    <xf numFmtId="3" fontId="37" fillId="2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/>
    </xf>
    <xf numFmtId="3" fontId="37" fillId="2" borderId="6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28" fillId="2" borderId="9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vertical="top" wrapText="1"/>
    </xf>
    <xf numFmtId="0" fontId="28" fillId="2" borderId="8" xfId="0" applyFont="1" applyFill="1" applyBorder="1" applyAlignment="1">
      <alignment vertical="top" wrapText="1"/>
    </xf>
    <xf numFmtId="0" fontId="28" fillId="2" borderId="7" xfId="0" applyFont="1" applyFill="1" applyBorder="1" applyAlignment="1">
      <alignment horizontal="center" vertical="top" wrapText="1"/>
    </xf>
    <xf numFmtId="0" fontId="29" fillId="2" borderId="7" xfId="0" applyFont="1" applyFill="1" applyBorder="1" applyAlignment="1">
      <alignment horizontal="left" vertical="top" wrapText="1"/>
    </xf>
    <xf numFmtId="0" fontId="29" fillId="2" borderId="8" xfId="0" applyFont="1" applyFill="1" applyBorder="1" applyAlignment="1">
      <alignment horizontal="left" vertical="top" wrapText="1"/>
    </xf>
    <xf numFmtId="0" fontId="29" fillId="2" borderId="7" xfId="0" applyFont="1" applyFill="1" applyBorder="1" applyAlignment="1">
      <alignment vertical="top" wrapText="1"/>
    </xf>
    <xf numFmtId="0" fontId="29" fillId="2" borderId="8" xfId="0" applyFont="1" applyFill="1" applyBorder="1" applyAlignment="1">
      <alignment vertical="top" wrapText="1"/>
    </xf>
    <xf numFmtId="3" fontId="38" fillId="2" borderId="1" xfId="0" applyNumberFormat="1" applyFont="1" applyFill="1" applyBorder="1" applyAlignment="1">
      <alignment horizontal="right" vertical="center" wrapText="1" shrinkToFit="1"/>
    </xf>
    <xf numFmtId="14" fontId="36" fillId="2" borderId="1" xfId="0" applyNumberFormat="1" applyFont="1" applyFill="1" applyBorder="1" applyAlignment="1">
      <alignment horizontal="center" vertical="center" wrapText="1" shrinkToFit="1"/>
    </xf>
    <xf numFmtId="14" fontId="47" fillId="2" borderId="1" xfId="0" applyNumberFormat="1" applyFont="1" applyFill="1" applyBorder="1" applyAlignment="1">
      <alignment horizontal="center" vertical="center" wrapText="1" shrinkToFit="1"/>
    </xf>
    <xf numFmtId="3" fontId="60" fillId="0" borderId="1" xfId="0" applyNumberFormat="1" applyFont="1" applyBorder="1" applyAlignment="1">
      <alignment/>
    </xf>
    <xf numFmtId="3" fontId="41" fillId="0" borderId="1" xfId="0" applyNumberFormat="1" applyFont="1" applyBorder="1" applyAlignment="1">
      <alignment/>
    </xf>
    <xf numFmtId="3" fontId="49" fillId="0" borderId="1" xfId="0" applyNumberFormat="1" applyFont="1" applyBorder="1" applyAlignment="1">
      <alignment/>
    </xf>
    <xf numFmtId="3" fontId="29" fillId="2" borderId="1" xfId="0" applyNumberFormat="1" applyFont="1" applyFill="1" applyBorder="1" applyAlignment="1">
      <alignment horizontal="center" vertical="center" wrapText="1"/>
    </xf>
    <xf numFmtId="3" fontId="37" fillId="2" borderId="7" xfId="0" applyNumberFormat="1" applyFont="1" applyFill="1" applyBorder="1" applyAlignment="1">
      <alignment horizontal="right" vertical="top"/>
    </xf>
    <xf numFmtId="0" fontId="29" fillId="2" borderId="8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3" fontId="65" fillId="2" borderId="1" xfId="0" applyNumberFormat="1" applyFont="1" applyFill="1" applyBorder="1" applyAlignment="1">
      <alignment horizontal="right" vertical="top"/>
    </xf>
    <xf numFmtId="3" fontId="47" fillId="2" borderId="1" xfId="0" applyNumberFormat="1" applyFont="1" applyFill="1" applyBorder="1" applyAlignment="1">
      <alignment horizontal="right"/>
    </xf>
    <xf numFmtId="3" fontId="46" fillId="2" borderId="1" xfId="0" applyNumberFormat="1" applyFont="1" applyFill="1" applyBorder="1" applyAlignment="1">
      <alignment horizontal="right"/>
    </xf>
    <xf numFmtId="3" fontId="37" fillId="2" borderId="1" xfId="0" applyNumberFormat="1" applyFont="1" applyFill="1" applyBorder="1" applyAlignment="1">
      <alignment horizontal="right"/>
    </xf>
    <xf numFmtId="3" fontId="36" fillId="2" borderId="1" xfId="0" applyNumberFormat="1" applyFont="1" applyFill="1" applyBorder="1" applyAlignment="1">
      <alignment horizontal="right"/>
    </xf>
    <xf numFmtId="3" fontId="36" fillId="2" borderId="1" xfId="0" applyNumberFormat="1" applyFont="1" applyFill="1" applyBorder="1" applyAlignment="1">
      <alignment horizontal="center" wrapText="1"/>
    </xf>
    <xf numFmtId="3" fontId="36" fillId="2" borderId="1" xfId="0" applyNumberFormat="1" applyFont="1" applyFill="1" applyBorder="1" applyAlignment="1">
      <alignment horizontal="right" wrapText="1"/>
    </xf>
    <xf numFmtId="3" fontId="58" fillId="2" borderId="1" xfId="0" applyNumberFormat="1" applyFont="1" applyFill="1" applyBorder="1" applyAlignment="1">
      <alignment horizontal="right"/>
    </xf>
    <xf numFmtId="3" fontId="59" fillId="2" borderId="1" xfId="0" applyNumberFormat="1" applyFont="1" applyFill="1" applyBorder="1" applyAlignment="1">
      <alignment horizontal="right"/>
    </xf>
    <xf numFmtId="3" fontId="43" fillId="2" borderId="1" xfId="0" applyNumberFormat="1" applyFont="1" applyFill="1" applyBorder="1" applyAlignment="1">
      <alignment horizontal="right"/>
    </xf>
    <xf numFmtId="3" fontId="43" fillId="2" borderId="7" xfId="0" applyNumberFormat="1" applyFont="1" applyFill="1" applyBorder="1" applyAlignment="1">
      <alignment horizontal="right"/>
    </xf>
    <xf numFmtId="3" fontId="64" fillId="2" borderId="1" xfId="0" applyNumberFormat="1" applyFont="1" applyFill="1" applyBorder="1" applyAlignment="1">
      <alignment horizontal="right"/>
    </xf>
    <xf numFmtId="3" fontId="47" fillId="2" borderId="1" xfId="0" applyNumberFormat="1" applyFont="1" applyFill="1" applyBorder="1" applyAlignment="1">
      <alignment/>
    </xf>
    <xf numFmtId="3" fontId="46" fillId="2" borderId="1" xfId="0" applyNumberFormat="1" applyFont="1" applyFill="1" applyBorder="1" applyAlignment="1">
      <alignment/>
    </xf>
    <xf numFmtId="3" fontId="48" fillId="2" borderId="1" xfId="0" applyNumberFormat="1" applyFont="1" applyFill="1" applyBorder="1" applyAlignment="1">
      <alignment horizontal="right"/>
    </xf>
    <xf numFmtId="3" fontId="37" fillId="2" borderId="8" xfId="0" applyNumberFormat="1" applyFont="1" applyFill="1" applyBorder="1" applyAlignment="1">
      <alignment horizontal="right" vertical="top"/>
    </xf>
    <xf numFmtId="0" fontId="32" fillId="0" borderId="7" xfId="0" applyFont="1" applyBorder="1" applyAlignment="1">
      <alignment/>
    </xf>
    <xf numFmtId="3" fontId="46" fillId="2" borderId="1" xfId="0" applyNumberFormat="1" applyFont="1" applyFill="1" applyBorder="1" applyAlignment="1">
      <alignment horizontal="right" wrapText="1"/>
    </xf>
    <xf numFmtId="3" fontId="46" fillId="2" borderId="1" xfId="0" applyNumberFormat="1" applyFont="1" applyFill="1" applyBorder="1" applyAlignment="1">
      <alignment horizontal="center" wrapText="1"/>
    </xf>
    <xf numFmtId="3" fontId="46" fillId="2" borderId="1" xfId="0" applyNumberFormat="1" applyFont="1" applyFill="1" applyBorder="1" applyAlignment="1">
      <alignment wrapText="1"/>
    </xf>
    <xf numFmtId="3" fontId="43" fillId="2" borderId="8" xfId="0" applyNumberFormat="1" applyFont="1" applyFill="1" applyBorder="1" applyAlignment="1">
      <alignment horizontal="center" wrapText="1"/>
    </xf>
    <xf numFmtId="14" fontId="44" fillId="2" borderId="1" xfId="0" applyNumberFormat="1" applyFont="1" applyFill="1" applyBorder="1" applyAlignment="1">
      <alignment horizontal="center" wrapText="1" shrinkToFit="1"/>
    </xf>
    <xf numFmtId="4" fontId="66" fillId="0" borderId="1" xfId="0" applyNumberFormat="1" applyFont="1" applyBorder="1" applyAlignment="1">
      <alignment/>
    </xf>
    <xf numFmtId="3" fontId="66" fillId="0" borderId="1" xfId="0" applyNumberFormat="1" applyFont="1" applyBorder="1" applyAlignment="1">
      <alignment/>
    </xf>
    <xf numFmtId="3" fontId="39" fillId="2" borderId="1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24" fillId="2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2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29" fillId="2" borderId="9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28" fillId="2" borderId="9" xfId="0" applyFont="1" applyFill="1" applyBorder="1" applyAlignment="1">
      <alignment horizontal="left" vertical="top" wrapText="1"/>
    </xf>
    <xf numFmtId="0" fontId="43" fillId="2" borderId="1" xfId="0" applyFont="1" applyFill="1" applyBorder="1" applyAlignment="1">
      <alignment wrapText="1"/>
    </xf>
    <xf numFmtId="0" fontId="43" fillId="2" borderId="1" xfId="0" applyFont="1" applyFill="1" applyBorder="1" applyAlignment="1">
      <alignment horizontal="left" wrapText="1"/>
    </xf>
    <xf numFmtId="0" fontId="43" fillId="2" borderId="1" xfId="0" applyFont="1" applyFill="1" applyBorder="1" applyAlignment="1">
      <alignment horizontal="center" wrapText="1"/>
    </xf>
    <xf numFmtId="0" fontId="43" fillId="2" borderId="9" xfId="0" applyFont="1" applyFill="1" applyBorder="1" applyAlignment="1">
      <alignment horizontal="center" wrapText="1"/>
    </xf>
    <xf numFmtId="0" fontId="63" fillId="2" borderId="10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center" shrinkToFit="1"/>
    </xf>
    <xf numFmtId="0" fontId="15" fillId="2" borderId="7" xfId="0" applyFont="1" applyFill="1" applyBorder="1" applyAlignment="1">
      <alignment horizontal="left" vertical="center" shrinkToFit="1"/>
    </xf>
    <xf numFmtId="0" fontId="29" fillId="2" borderId="9" xfId="0" applyFont="1" applyFill="1" applyBorder="1" applyAlignment="1">
      <alignment horizontal="center" vertical="center" wrapText="1" shrinkToFit="1"/>
    </xf>
    <xf numFmtId="0" fontId="29" fillId="2" borderId="7" xfId="0" applyFont="1" applyFill="1" applyBorder="1" applyAlignment="1">
      <alignment horizontal="center" vertical="center" wrapText="1" shrinkToFit="1"/>
    </xf>
    <xf numFmtId="0" fontId="29" fillId="2" borderId="8" xfId="0" applyFont="1" applyFill="1" applyBorder="1" applyAlignment="1">
      <alignment horizontal="center" vertical="center" wrapText="1" shrinkToFit="1"/>
    </xf>
    <xf numFmtId="0" fontId="29" fillId="2" borderId="7" xfId="0" applyFont="1" applyFill="1" applyBorder="1" applyAlignment="1">
      <alignment horizontal="left" vertical="top" wrapText="1"/>
    </xf>
    <xf numFmtId="0" fontId="29" fillId="2" borderId="8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shrinkToFit="1"/>
    </xf>
    <xf numFmtId="0" fontId="29" fillId="2" borderId="9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8" fillId="2" borderId="1" xfId="0" applyFont="1" applyFill="1" applyBorder="1" applyAlignment="1">
      <alignment vertical="top" wrapText="1"/>
    </xf>
    <xf numFmtId="0" fontId="28" fillId="2" borderId="9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left" shrinkToFi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vertical="center" wrapText="1"/>
    </xf>
    <xf numFmtId="0" fontId="14" fillId="0" borderId="0" xfId="0" applyFont="1" applyAlignment="1" quotePrefix="1">
      <alignment horizontal="left" vertical="center" wrapText="1"/>
    </xf>
    <xf numFmtId="0" fontId="61" fillId="2" borderId="9" xfId="0" applyFont="1" applyFill="1" applyBorder="1" applyAlignment="1">
      <alignment horizontal="center" vertical="center" wrapText="1" shrinkToFit="1"/>
    </xf>
    <xf numFmtId="0" fontId="61" fillId="2" borderId="7" xfId="0" applyFont="1" applyFill="1" applyBorder="1" applyAlignment="1">
      <alignment horizontal="center" vertical="center" wrapText="1" shrinkToFit="1"/>
    </xf>
    <xf numFmtId="0" fontId="61" fillId="2" borderId="8" xfId="0" applyFont="1" applyFill="1" applyBorder="1" applyAlignment="1">
      <alignment horizontal="center" vertical="center" wrapText="1" shrinkToFit="1"/>
    </xf>
    <xf numFmtId="0" fontId="28" fillId="2" borderId="9" xfId="0" applyFont="1" applyFill="1" applyBorder="1" applyAlignment="1">
      <alignment horizontal="left" vertical="center" shrinkToFit="1"/>
    </xf>
    <xf numFmtId="0" fontId="28" fillId="2" borderId="7" xfId="0" applyFont="1" applyFill="1" applyBorder="1" applyAlignment="1">
      <alignment horizontal="left" vertical="center" shrinkToFit="1"/>
    </xf>
    <xf numFmtId="0" fontId="28" fillId="2" borderId="8" xfId="0" applyFont="1" applyFill="1" applyBorder="1" applyAlignment="1">
      <alignment horizontal="left" vertical="center" shrinkToFi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0" fillId="2" borderId="0" xfId="0" applyFont="1" applyFill="1" applyBorder="1" applyAlignment="1">
      <alignment horizontal="center" vertical="center" shrinkToFit="1"/>
    </xf>
    <xf numFmtId="0" fontId="28" fillId="2" borderId="9" xfId="0" applyFont="1" applyFill="1" applyBorder="1" applyAlignment="1">
      <alignment horizontal="left" vertical="center" wrapText="1"/>
    </xf>
    <xf numFmtId="0" fontId="36" fillId="2" borderId="9" xfId="0" applyFont="1" applyFill="1" applyBorder="1" applyAlignment="1">
      <alignment horizontal="center" vertical="center" wrapText="1" shrinkToFit="1"/>
    </xf>
    <xf numFmtId="0" fontId="36" fillId="2" borderId="7" xfId="0" applyFont="1" applyFill="1" applyBorder="1" applyAlignment="1">
      <alignment horizontal="center" vertical="center" wrapText="1" shrinkToFit="1"/>
    </xf>
    <xf numFmtId="0" fontId="36" fillId="2" borderId="8" xfId="0" applyFont="1" applyFill="1" applyBorder="1" applyAlignment="1">
      <alignment horizontal="center" vertical="center" wrapText="1" shrinkToFit="1"/>
    </xf>
    <xf numFmtId="0" fontId="28" fillId="2" borderId="0" xfId="0" applyFont="1" applyFill="1" applyBorder="1" applyAlignment="1">
      <alignment horizontal="left" vertical="center" shrinkToFit="1"/>
    </xf>
    <xf numFmtId="0" fontId="44" fillId="2" borderId="9" xfId="0" applyFont="1" applyFill="1" applyBorder="1" applyAlignment="1">
      <alignment wrapText="1"/>
    </xf>
    <xf numFmtId="0" fontId="44" fillId="2" borderId="7" xfId="0" applyFont="1" applyFill="1" applyBorder="1" applyAlignment="1">
      <alignment wrapText="1"/>
    </xf>
    <xf numFmtId="0" fontId="44" fillId="2" borderId="8" xfId="0" applyFont="1" applyFill="1" applyBorder="1" applyAlignment="1">
      <alignment wrapText="1"/>
    </xf>
    <xf numFmtId="0" fontId="62" fillId="2" borderId="7" xfId="0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vertical="center" shrinkToFi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H79" sqref="H1:K16384"/>
    </sheetView>
  </sheetViews>
  <sheetFormatPr defaultColWidth="9.140625" defaultRowHeight="12.75"/>
  <cols>
    <col min="1" max="1" width="38.8515625" style="0" customWidth="1"/>
    <col min="2" max="2" width="0.13671875" style="0" hidden="1" customWidth="1"/>
    <col min="3" max="3" width="6.7109375" style="0" customWidth="1"/>
    <col min="4" max="4" width="7.421875" style="0" customWidth="1"/>
    <col min="5" max="5" width="17.28125" style="1" customWidth="1"/>
    <col min="6" max="6" width="20.421875" style="1" customWidth="1"/>
    <col min="8" max="8" width="0" style="0" hidden="1" customWidth="1"/>
    <col min="9" max="9" width="15.421875" style="1" hidden="1" customWidth="1"/>
    <col min="10" max="10" width="13.8515625" style="1" hidden="1" customWidth="1"/>
    <col min="11" max="11" width="0" style="0" hidden="1" customWidth="1"/>
  </cols>
  <sheetData>
    <row r="1" spans="1:6" ht="16.5">
      <c r="A1" s="2" t="s">
        <v>30</v>
      </c>
      <c r="B1" s="187" t="s">
        <v>31</v>
      </c>
      <c r="C1" s="187"/>
      <c r="D1" s="187"/>
      <c r="E1" s="187"/>
      <c r="F1" s="187"/>
    </row>
    <row r="2" spans="1:6" ht="16.5">
      <c r="A2" s="2" t="s">
        <v>32</v>
      </c>
      <c r="B2" s="274" t="s">
        <v>33</v>
      </c>
      <c r="C2" s="274"/>
      <c r="D2" s="274"/>
      <c r="E2" s="274"/>
      <c r="F2" s="274"/>
    </row>
    <row r="3" spans="1:6" ht="20.25">
      <c r="A3" s="184" t="s">
        <v>34</v>
      </c>
      <c r="B3" s="184"/>
      <c r="C3" s="184"/>
      <c r="D3" s="184"/>
      <c r="E3" s="184"/>
      <c r="F3" s="184"/>
    </row>
    <row r="4" spans="1:6" ht="16.5">
      <c r="A4" s="275" t="s">
        <v>573</v>
      </c>
      <c r="B4" s="188"/>
      <c r="C4" s="188"/>
      <c r="D4" s="188"/>
      <c r="E4" s="188"/>
      <c r="F4" s="188"/>
    </row>
    <row r="5" spans="1:6" ht="17.25">
      <c r="A5" s="244" t="s">
        <v>35</v>
      </c>
      <c r="B5" s="244"/>
      <c r="C5" s="244"/>
      <c r="D5" s="244"/>
      <c r="E5" s="244"/>
      <c r="F5" s="244"/>
    </row>
    <row r="7" spans="1:6" ht="31.5">
      <c r="A7" s="6" t="s">
        <v>36</v>
      </c>
      <c r="B7" s="7"/>
      <c r="C7" s="8" t="s">
        <v>37</v>
      </c>
      <c r="D7" s="8" t="s">
        <v>38</v>
      </c>
      <c r="E7" s="9" t="s">
        <v>39</v>
      </c>
      <c r="F7" s="9" t="s">
        <v>40</v>
      </c>
    </row>
    <row r="8" spans="1:6" ht="18">
      <c r="A8" s="10" t="s">
        <v>41</v>
      </c>
      <c r="B8" s="11" t="s">
        <v>42</v>
      </c>
      <c r="C8" s="12">
        <v>100</v>
      </c>
      <c r="D8" s="11" t="s">
        <v>43</v>
      </c>
      <c r="E8" s="13">
        <f>E9+E15+E22+E25+E12</f>
        <v>116752262454</v>
      </c>
      <c r="F8" s="13">
        <f>F9+F15+F22+F25+F12</f>
        <v>87806123272</v>
      </c>
    </row>
    <row r="9" spans="1:9" ht="18">
      <c r="A9" s="14" t="s">
        <v>44</v>
      </c>
      <c r="B9" s="15" t="s">
        <v>45</v>
      </c>
      <c r="C9" s="16">
        <v>110</v>
      </c>
      <c r="D9" s="15" t="s">
        <v>43</v>
      </c>
      <c r="E9" s="17">
        <f>SUM(E10:E11)</f>
        <v>7615934093</v>
      </c>
      <c r="F9" s="17">
        <f>SUM(F10:F11)</f>
        <v>23006348389</v>
      </c>
      <c r="I9" s="1">
        <v>381897934</v>
      </c>
    </row>
    <row r="10" spans="1:9" ht="18">
      <c r="A10" s="18" t="s">
        <v>46</v>
      </c>
      <c r="B10" s="15" t="s">
        <v>43</v>
      </c>
      <c r="C10" s="19" t="s">
        <v>47</v>
      </c>
      <c r="D10" s="15" t="s">
        <v>477</v>
      </c>
      <c r="E10" s="20">
        <v>7615934093</v>
      </c>
      <c r="F10" s="20">
        <v>23006348389</v>
      </c>
      <c r="I10" s="1">
        <v>7234036159</v>
      </c>
    </row>
    <row r="11" spans="1:9" ht="18">
      <c r="A11" s="18" t="s">
        <v>48</v>
      </c>
      <c r="B11" s="15" t="s">
        <v>43</v>
      </c>
      <c r="C11" s="19" t="s">
        <v>49</v>
      </c>
      <c r="D11" s="15" t="s">
        <v>43</v>
      </c>
      <c r="E11" s="20"/>
      <c r="F11" s="20"/>
      <c r="I11" s="1">
        <f>SUM(I9:I10)</f>
        <v>7615934093</v>
      </c>
    </row>
    <row r="12" spans="1:6" ht="18">
      <c r="A12" s="14" t="s">
        <v>50</v>
      </c>
      <c r="B12" s="15" t="s">
        <v>51</v>
      </c>
      <c r="C12" s="16">
        <v>120</v>
      </c>
      <c r="D12" s="15"/>
      <c r="E12" s="17">
        <f>E13</f>
        <v>52311000000</v>
      </c>
      <c r="F12" s="17">
        <f>F13</f>
        <v>0</v>
      </c>
    </row>
    <row r="13" spans="1:6" ht="18">
      <c r="A13" s="18" t="s">
        <v>52</v>
      </c>
      <c r="B13" s="15" t="s">
        <v>43</v>
      </c>
      <c r="C13" s="19" t="s">
        <v>53</v>
      </c>
      <c r="D13" s="15" t="s">
        <v>43</v>
      </c>
      <c r="E13" s="20">
        <v>52311000000</v>
      </c>
      <c r="F13" s="20"/>
    </row>
    <row r="14" spans="1:6" ht="18">
      <c r="A14" s="18" t="s">
        <v>54</v>
      </c>
      <c r="B14" s="15" t="s">
        <v>43</v>
      </c>
      <c r="C14" s="19" t="s">
        <v>55</v>
      </c>
      <c r="D14" s="15" t="s">
        <v>43</v>
      </c>
      <c r="E14" s="20">
        <v>0</v>
      </c>
      <c r="F14" s="20">
        <v>0</v>
      </c>
    </row>
    <row r="15" spans="1:6" ht="18">
      <c r="A15" s="14" t="s">
        <v>56</v>
      </c>
      <c r="B15" s="15" t="s">
        <v>57</v>
      </c>
      <c r="C15" s="16">
        <v>130</v>
      </c>
      <c r="D15" s="15" t="s">
        <v>43</v>
      </c>
      <c r="E15" s="17">
        <f>E16+E17+E20+E21</f>
        <v>31748106098</v>
      </c>
      <c r="F15" s="17">
        <f>F16+F17+F20+F21</f>
        <v>26742472485</v>
      </c>
    </row>
    <row r="16" spans="1:6" ht="18">
      <c r="A16" s="18" t="s">
        <v>58</v>
      </c>
      <c r="B16" s="15" t="s">
        <v>43</v>
      </c>
      <c r="C16" s="19" t="s">
        <v>59</v>
      </c>
      <c r="D16" s="15" t="s">
        <v>43</v>
      </c>
      <c r="E16" s="20">
        <v>14844431238</v>
      </c>
      <c r="F16" s="20">
        <v>8556523983</v>
      </c>
    </row>
    <row r="17" spans="1:10" ht="18">
      <c r="A17" s="18" t="s">
        <v>60</v>
      </c>
      <c r="B17" s="15" t="s">
        <v>43</v>
      </c>
      <c r="C17" s="19" t="s">
        <v>61</v>
      </c>
      <c r="D17" s="15" t="s">
        <v>43</v>
      </c>
      <c r="E17" s="20">
        <v>2953864812</v>
      </c>
      <c r="F17" s="20">
        <v>1624149038</v>
      </c>
      <c r="I17" s="1">
        <v>2941052406</v>
      </c>
      <c r="J17" s="1">
        <v>2952484406</v>
      </c>
    </row>
    <row r="18" spans="1:10" ht="18">
      <c r="A18" s="18" t="s">
        <v>62</v>
      </c>
      <c r="B18" s="15" t="s">
        <v>43</v>
      </c>
      <c r="C18" s="19" t="s">
        <v>63</v>
      </c>
      <c r="D18" s="15" t="s">
        <v>43</v>
      </c>
      <c r="E18" s="20" t="s">
        <v>43</v>
      </c>
      <c r="F18" s="20" t="s">
        <v>43</v>
      </c>
      <c r="I18" s="1">
        <v>1380406</v>
      </c>
      <c r="J18" s="1">
        <f>J17-I17</f>
        <v>11432000</v>
      </c>
    </row>
    <row r="19" spans="1:10" ht="18">
      <c r="A19" s="18" t="s">
        <v>64</v>
      </c>
      <c r="B19" s="15" t="s">
        <v>43</v>
      </c>
      <c r="C19" s="19" t="s">
        <v>65</v>
      </c>
      <c r="D19" s="15" t="s">
        <v>43</v>
      </c>
      <c r="E19" s="20" t="s">
        <v>43</v>
      </c>
      <c r="F19" s="20" t="s">
        <v>43</v>
      </c>
      <c r="I19" s="1">
        <f>SUM(I17:I18)</f>
        <v>2942432812</v>
      </c>
      <c r="J19" s="1">
        <f>J17+I18</f>
        <v>2953864812</v>
      </c>
    </row>
    <row r="20" spans="1:9" ht="18">
      <c r="A20" s="18" t="s">
        <v>66</v>
      </c>
      <c r="B20" s="15" t="s">
        <v>43</v>
      </c>
      <c r="C20" s="19" t="s">
        <v>67</v>
      </c>
      <c r="D20" s="15" t="s">
        <v>478</v>
      </c>
      <c r="E20" s="20">
        <v>15439522033</v>
      </c>
      <c r="F20" s="20">
        <v>18051511449</v>
      </c>
      <c r="I20" s="1">
        <v>28569399033</v>
      </c>
    </row>
    <row r="21" spans="1:9" ht="18">
      <c r="A21" s="18" t="s">
        <v>68</v>
      </c>
      <c r="B21" s="15" t="s">
        <v>43</v>
      </c>
      <c r="C21" s="19" t="s">
        <v>69</v>
      </c>
      <c r="D21" s="15" t="s">
        <v>43</v>
      </c>
      <c r="E21" s="20">
        <v>-1489711985</v>
      </c>
      <c r="F21" s="20">
        <v>-1489711985</v>
      </c>
      <c r="I21" s="1">
        <v>15439522033</v>
      </c>
    </row>
    <row r="22" spans="1:9" ht="18">
      <c r="A22" s="14" t="s">
        <v>70</v>
      </c>
      <c r="B22" s="15" t="s">
        <v>71</v>
      </c>
      <c r="C22" s="16">
        <v>140</v>
      </c>
      <c r="D22" s="15" t="s">
        <v>479</v>
      </c>
      <c r="E22" s="17">
        <f>E23</f>
        <v>23463742734</v>
      </c>
      <c r="F22" s="17">
        <f>F23</f>
        <v>29067010072</v>
      </c>
      <c r="I22" s="1">
        <f>I20-I21</f>
        <v>13129877000</v>
      </c>
    </row>
    <row r="23" spans="1:10" ht="18">
      <c r="A23" s="18" t="s">
        <v>72</v>
      </c>
      <c r="B23" s="15" t="s">
        <v>43</v>
      </c>
      <c r="C23" s="19" t="s">
        <v>73</v>
      </c>
      <c r="D23" s="15"/>
      <c r="E23" s="20">
        <v>23463742734</v>
      </c>
      <c r="F23" s="20">
        <v>29067010072</v>
      </c>
      <c r="I23" s="1">
        <v>10541452766</v>
      </c>
      <c r="J23" s="1">
        <v>11580052766</v>
      </c>
    </row>
    <row r="24" spans="1:10" ht="18">
      <c r="A24" s="18" t="s">
        <v>74</v>
      </c>
      <c r="B24" s="15" t="s">
        <v>43</v>
      </c>
      <c r="C24" s="19" t="s">
        <v>75</v>
      </c>
      <c r="D24" s="15" t="s">
        <v>43</v>
      </c>
      <c r="E24" s="20" t="s">
        <v>43</v>
      </c>
      <c r="F24" s="20" t="s">
        <v>43</v>
      </c>
      <c r="I24" s="1">
        <v>157510333</v>
      </c>
      <c r="J24" s="1">
        <v>157510333</v>
      </c>
    </row>
    <row r="25" spans="1:10" ht="18">
      <c r="A25" s="14" t="s">
        <v>76</v>
      </c>
      <c r="B25" s="15" t="s">
        <v>77</v>
      </c>
      <c r="C25" s="16">
        <v>150</v>
      </c>
      <c r="D25" s="15" t="s">
        <v>43</v>
      </c>
      <c r="E25" s="17">
        <f>SUM(E26:E29)</f>
        <v>1613479529</v>
      </c>
      <c r="F25" s="17">
        <f>SUM(F26:F29)</f>
        <v>8990292326</v>
      </c>
      <c r="I25" s="1">
        <v>8093303816</v>
      </c>
      <c r="J25" s="1">
        <v>8093303816</v>
      </c>
    </row>
    <row r="26" spans="1:10" ht="18">
      <c r="A26" s="18" t="s">
        <v>78</v>
      </c>
      <c r="B26" s="15" t="s">
        <v>43</v>
      </c>
      <c r="C26" s="19" t="s">
        <v>79</v>
      </c>
      <c r="D26" s="15" t="s">
        <v>43</v>
      </c>
      <c r="E26" s="20">
        <v>1403298900</v>
      </c>
      <c r="F26" s="20">
        <v>7885013034</v>
      </c>
      <c r="I26" s="1">
        <v>3632875819</v>
      </c>
      <c r="J26" s="1">
        <v>3632875819</v>
      </c>
    </row>
    <row r="27" spans="1:10" ht="18">
      <c r="A27" s="18" t="s">
        <v>80</v>
      </c>
      <c r="B27" s="15" t="s">
        <v>43</v>
      </c>
      <c r="C27" s="19" t="s">
        <v>81</v>
      </c>
      <c r="D27" s="15" t="s">
        <v>43</v>
      </c>
      <c r="E27" s="20"/>
      <c r="F27" s="20"/>
      <c r="I27" s="1">
        <f>SUM(I23:I26)</f>
        <v>22425142734</v>
      </c>
      <c r="J27" s="1">
        <f>SUM(J23:J26)</f>
        <v>23463742734</v>
      </c>
    </row>
    <row r="28" spans="1:6" ht="18">
      <c r="A28" s="18" t="s">
        <v>82</v>
      </c>
      <c r="B28" s="15" t="s">
        <v>43</v>
      </c>
      <c r="C28" s="19" t="s">
        <v>83</v>
      </c>
      <c r="D28" s="15" t="s">
        <v>480</v>
      </c>
      <c r="E28" s="20">
        <v>144967458</v>
      </c>
      <c r="F28" s="20">
        <v>1033384121</v>
      </c>
    </row>
    <row r="29" spans="1:9" ht="18">
      <c r="A29" s="18" t="s">
        <v>84</v>
      </c>
      <c r="B29" s="15" t="s">
        <v>43</v>
      </c>
      <c r="C29" s="19" t="s">
        <v>85</v>
      </c>
      <c r="D29" s="15" t="s">
        <v>43</v>
      </c>
      <c r="E29" s="21">
        <v>65213171</v>
      </c>
      <c r="F29" s="20">
        <v>71895171</v>
      </c>
      <c r="I29" s="1">
        <v>61318000</v>
      </c>
    </row>
    <row r="30" spans="1:9" ht="18">
      <c r="A30" s="14" t="s">
        <v>86</v>
      </c>
      <c r="B30" s="15" t="s">
        <v>87</v>
      </c>
      <c r="C30" s="16">
        <v>200</v>
      </c>
      <c r="D30" s="15" t="s">
        <v>43</v>
      </c>
      <c r="E30" s="17">
        <f>E37+E47+E52</f>
        <v>195582125452</v>
      </c>
      <c r="F30" s="17">
        <f>F37+F47+F52</f>
        <v>216515368455</v>
      </c>
      <c r="I30" s="1">
        <v>3895171</v>
      </c>
    </row>
    <row r="31" spans="1:9" ht="18">
      <c r="A31" s="14" t="s">
        <v>88</v>
      </c>
      <c r="B31" s="15" t="s">
        <v>89</v>
      </c>
      <c r="C31" s="16">
        <v>210</v>
      </c>
      <c r="D31" s="15" t="s">
        <v>43</v>
      </c>
      <c r="E31" s="17" t="s">
        <v>43</v>
      </c>
      <c r="F31" s="17" t="s">
        <v>43</v>
      </c>
      <c r="I31" s="1">
        <f>SUM(I29:I30)</f>
        <v>65213171</v>
      </c>
    </row>
    <row r="32" spans="1:6" ht="18">
      <c r="A32" s="18" t="s">
        <v>90</v>
      </c>
      <c r="B32" s="15" t="s">
        <v>43</v>
      </c>
      <c r="C32" s="19" t="s">
        <v>91</v>
      </c>
      <c r="D32" s="15" t="s">
        <v>43</v>
      </c>
      <c r="E32" s="20" t="s">
        <v>43</v>
      </c>
      <c r="F32" s="20" t="s">
        <v>43</v>
      </c>
    </row>
    <row r="33" spans="1:6" ht="18">
      <c r="A33" s="18" t="s">
        <v>92</v>
      </c>
      <c r="B33" s="15" t="s">
        <v>43</v>
      </c>
      <c r="C33" s="19" t="s">
        <v>93</v>
      </c>
      <c r="D33" s="15" t="s">
        <v>43</v>
      </c>
      <c r="E33" s="20" t="s">
        <v>43</v>
      </c>
      <c r="F33" s="20" t="s">
        <v>43</v>
      </c>
    </row>
    <row r="34" spans="1:6" ht="18">
      <c r="A34" s="18" t="s">
        <v>94</v>
      </c>
      <c r="B34" s="15" t="s">
        <v>43</v>
      </c>
      <c r="C34" s="19" t="s">
        <v>95</v>
      </c>
      <c r="D34" s="15"/>
      <c r="E34" s="20" t="s">
        <v>43</v>
      </c>
      <c r="F34" s="20" t="s">
        <v>43</v>
      </c>
    </row>
    <row r="35" spans="1:6" ht="18">
      <c r="A35" s="18" t="s">
        <v>96</v>
      </c>
      <c r="B35" s="15" t="s">
        <v>43</v>
      </c>
      <c r="C35" s="19" t="s">
        <v>97</v>
      </c>
      <c r="D35" s="15"/>
      <c r="E35" s="20" t="s">
        <v>43</v>
      </c>
      <c r="F35" s="20" t="s">
        <v>43</v>
      </c>
    </row>
    <row r="36" spans="1:6" ht="18">
      <c r="A36" s="18" t="s">
        <v>98</v>
      </c>
      <c r="B36" s="15" t="s">
        <v>43</v>
      </c>
      <c r="C36" s="19" t="s">
        <v>99</v>
      </c>
      <c r="D36" s="15" t="s">
        <v>43</v>
      </c>
      <c r="E36" s="20" t="s">
        <v>43</v>
      </c>
      <c r="F36" s="20" t="s">
        <v>43</v>
      </c>
    </row>
    <row r="37" spans="1:6" ht="18">
      <c r="A37" s="14" t="s">
        <v>100</v>
      </c>
      <c r="B37" s="15" t="s">
        <v>101</v>
      </c>
      <c r="C37" s="16">
        <v>220</v>
      </c>
      <c r="D37" s="15" t="s">
        <v>43</v>
      </c>
      <c r="E37" s="17">
        <f>E38+E42+E45</f>
        <v>189726883196</v>
      </c>
      <c r="F37" s="17">
        <f>F38+F42+F45</f>
        <v>212836720155</v>
      </c>
    </row>
    <row r="38" spans="1:6" ht="18">
      <c r="A38" s="18" t="s">
        <v>102</v>
      </c>
      <c r="B38" s="15" t="s">
        <v>43</v>
      </c>
      <c r="C38" s="19" t="s">
        <v>103</v>
      </c>
      <c r="D38" s="15" t="s">
        <v>481</v>
      </c>
      <c r="E38" s="20">
        <f>SUM(E39:E40)</f>
        <v>186234024251</v>
      </c>
      <c r="F38" s="20">
        <f>SUM(F39:F40)</f>
        <v>209129086856</v>
      </c>
    </row>
    <row r="39" spans="1:6" ht="18">
      <c r="A39" s="18" t="s">
        <v>104</v>
      </c>
      <c r="B39" s="15" t="s">
        <v>43</v>
      </c>
      <c r="C39" s="19" t="s">
        <v>105</v>
      </c>
      <c r="D39" s="15" t="s">
        <v>43</v>
      </c>
      <c r="E39" s="20">
        <v>479786083134</v>
      </c>
      <c r="F39" s="20">
        <v>479786083134</v>
      </c>
    </row>
    <row r="40" spans="1:9" ht="18">
      <c r="A40" s="18" t="s">
        <v>106</v>
      </c>
      <c r="B40" s="15" t="s">
        <v>43</v>
      </c>
      <c r="C40" s="19" t="s">
        <v>107</v>
      </c>
      <c r="D40" s="15" t="s">
        <v>43</v>
      </c>
      <c r="E40" s="20">
        <v>-293552058883</v>
      </c>
      <c r="F40" s="20">
        <v>-270656996278</v>
      </c>
      <c r="I40" s="1">
        <f>F40-I43</f>
        <v>-293295860282</v>
      </c>
    </row>
    <row r="41" spans="1:6" ht="18">
      <c r="A41" s="18" t="s">
        <v>108</v>
      </c>
      <c r="B41" s="15" t="s">
        <v>43</v>
      </c>
      <c r="C41" s="19" t="s">
        <v>109</v>
      </c>
      <c r="D41" s="15"/>
      <c r="E41" s="20" t="s">
        <v>43</v>
      </c>
      <c r="F41" s="20" t="s">
        <v>43</v>
      </c>
    </row>
    <row r="42" spans="1:9" ht="18">
      <c r="A42" s="18" t="s">
        <v>110</v>
      </c>
      <c r="B42" s="15" t="s">
        <v>43</v>
      </c>
      <c r="C42" s="19" t="s">
        <v>111</v>
      </c>
      <c r="D42" s="15" t="s">
        <v>482</v>
      </c>
      <c r="E42" s="20">
        <f>SUM(E43:E44)</f>
        <v>3480058945</v>
      </c>
      <c r="F42" s="20">
        <f>SUM(F43:F44)</f>
        <v>3707633299</v>
      </c>
      <c r="I42" s="1">
        <v>23122636959</v>
      </c>
    </row>
    <row r="43" spans="1:9" ht="18">
      <c r="A43" s="18" t="s">
        <v>104</v>
      </c>
      <c r="B43" s="15" t="s">
        <v>43</v>
      </c>
      <c r="C43" s="19" t="s">
        <v>113</v>
      </c>
      <c r="D43" s="15" t="s">
        <v>43</v>
      </c>
      <c r="E43" s="20">
        <v>5513282757</v>
      </c>
      <c r="F43" s="20">
        <v>5513282757</v>
      </c>
      <c r="I43" s="1">
        <f>I42-I44</f>
        <v>22638864004</v>
      </c>
    </row>
    <row r="44" spans="1:9" ht="18">
      <c r="A44" s="18" t="s">
        <v>106</v>
      </c>
      <c r="B44" s="15" t="s">
        <v>43</v>
      </c>
      <c r="C44" s="19" t="s">
        <v>114</v>
      </c>
      <c r="D44" s="15" t="s">
        <v>43</v>
      </c>
      <c r="E44" s="20">
        <v>-2033223812</v>
      </c>
      <c r="F44" s="20">
        <v>-1805649458</v>
      </c>
      <c r="I44" s="1">
        <v>483772955</v>
      </c>
    </row>
    <row r="45" spans="1:9" ht="18">
      <c r="A45" s="18" t="s">
        <v>115</v>
      </c>
      <c r="B45" s="15" t="s">
        <v>116</v>
      </c>
      <c r="C45" s="19">
        <v>230</v>
      </c>
      <c r="D45" s="15"/>
      <c r="E45" s="20">
        <v>12800000</v>
      </c>
      <c r="F45" s="20"/>
      <c r="I45" s="1">
        <f>F44-I44</f>
        <v>-2289422413</v>
      </c>
    </row>
    <row r="46" spans="1:9" ht="18">
      <c r="A46" s="14" t="s">
        <v>118</v>
      </c>
      <c r="B46" s="15" t="s">
        <v>119</v>
      </c>
      <c r="C46" s="16">
        <v>240</v>
      </c>
      <c r="D46" s="15"/>
      <c r="E46" s="17" t="s">
        <v>43</v>
      </c>
      <c r="F46" s="17" t="s">
        <v>43</v>
      </c>
      <c r="I46" s="1">
        <f>E40+E44</f>
        <v>-295585282695</v>
      </c>
    </row>
    <row r="47" spans="1:6" ht="18">
      <c r="A47" s="14" t="s">
        <v>121</v>
      </c>
      <c r="B47" s="15" t="s">
        <v>122</v>
      </c>
      <c r="C47" s="16">
        <v>250</v>
      </c>
      <c r="D47" s="15" t="s">
        <v>483</v>
      </c>
      <c r="E47" s="17">
        <f>SUM(E48:E51)</f>
        <v>5513206000</v>
      </c>
      <c r="F47" s="17">
        <f>SUM(F48:F51)</f>
        <v>3279606000</v>
      </c>
    </row>
    <row r="48" spans="1:9" ht="18">
      <c r="A48" s="18" t="s">
        <v>123</v>
      </c>
      <c r="B48" s="15" t="s">
        <v>43</v>
      </c>
      <c r="C48" s="19" t="s">
        <v>124</v>
      </c>
      <c r="D48" s="15" t="s">
        <v>43</v>
      </c>
      <c r="E48" s="20"/>
      <c r="F48" s="20"/>
      <c r="I48" s="1">
        <v>295585282695</v>
      </c>
    </row>
    <row r="49" spans="1:9" ht="18">
      <c r="A49" s="18" t="s">
        <v>125</v>
      </c>
      <c r="B49" s="15"/>
      <c r="C49" s="19">
        <v>252</v>
      </c>
      <c r="D49" s="15"/>
      <c r="E49" s="20">
        <v>5212000000</v>
      </c>
      <c r="F49" s="20">
        <v>2978400000</v>
      </c>
      <c r="I49" s="1">
        <f>I46+I48</f>
        <v>0</v>
      </c>
    </row>
    <row r="50" spans="1:6" ht="18">
      <c r="A50" s="18" t="s">
        <v>126</v>
      </c>
      <c r="B50" s="15" t="s">
        <v>43</v>
      </c>
      <c r="C50" s="19" t="s">
        <v>127</v>
      </c>
      <c r="D50" s="15"/>
      <c r="E50" s="20">
        <v>301206000</v>
      </c>
      <c r="F50" s="20">
        <v>301206000</v>
      </c>
    </row>
    <row r="51" spans="1:6" ht="18">
      <c r="A51" s="18" t="s">
        <v>129</v>
      </c>
      <c r="B51" s="15" t="s">
        <v>43</v>
      </c>
      <c r="C51" s="19" t="s">
        <v>130</v>
      </c>
      <c r="D51" s="15" t="s">
        <v>43</v>
      </c>
      <c r="E51" s="20" t="s">
        <v>43</v>
      </c>
      <c r="F51" s="20" t="s">
        <v>43</v>
      </c>
    </row>
    <row r="52" spans="1:6" ht="18">
      <c r="A52" s="14" t="s">
        <v>131</v>
      </c>
      <c r="B52" s="15" t="s">
        <v>132</v>
      </c>
      <c r="C52" s="16">
        <v>260</v>
      </c>
      <c r="D52" s="15" t="s">
        <v>43</v>
      </c>
      <c r="E52" s="17">
        <f>E53</f>
        <v>342036256</v>
      </c>
      <c r="F52" s="17">
        <f>F53</f>
        <v>399042300</v>
      </c>
    </row>
    <row r="53" spans="1:6" ht="18">
      <c r="A53" s="18" t="s">
        <v>133</v>
      </c>
      <c r="B53" s="15" t="s">
        <v>43</v>
      </c>
      <c r="C53" s="19" t="s">
        <v>134</v>
      </c>
      <c r="D53" s="15" t="s">
        <v>484</v>
      </c>
      <c r="E53" s="20">
        <v>342036256</v>
      </c>
      <c r="F53" s="20">
        <v>399042300</v>
      </c>
    </row>
    <row r="54" spans="1:6" ht="18">
      <c r="A54" s="18" t="s">
        <v>136</v>
      </c>
      <c r="B54" s="15" t="s">
        <v>43</v>
      </c>
      <c r="C54" s="19" t="s">
        <v>137</v>
      </c>
      <c r="D54" s="15"/>
      <c r="E54" s="20" t="s">
        <v>43</v>
      </c>
      <c r="F54" s="20" t="s">
        <v>43</v>
      </c>
    </row>
    <row r="55" spans="1:6" ht="18">
      <c r="A55" s="18" t="s">
        <v>138</v>
      </c>
      <c r="B55" s="15" t="s">
        <v>43</v>
      </c>
      <c r="C55" s="19" t="s">
        <v>139</v>
      </c>
      <c r="D55" s="15" t="s">
        <v>43</v>
      </c>
      <c r="E55" s="20" t="s">
        <v>43</v>
      </c>
      <c r="F55" s="20" t="s">
        <v>43</v>
      </c>
    </row>
    <row r="56" spans="1:6" ht="18">
      <c r="A56" s="14" t="s">
        <v>140</v>
      </c>
      <c r="B56" s="15"/>
      <c r="C56" s="16">
        <v>269</v>
      </c>
      <c r="D56" s="15"/>
      <c r="E56" s="17"/>
      <c r="F56" s="17"/>
    </row>
    <row r="57" spans="1:6" ht="18">
      <c r="A57" s="14" t="s">
        <v>141</v>
      </c>
      <c r="B57" s="15" t="s">
        <v>142</v>
      </c>
      <c r="C57" s="16">
        <v>270</v>
      </c>
      <c r="D57" s="15" t="s">
        <v>43</v>
      </c>
      <c r="E57" s="17">
        <f>E8+E30</f>
        <v>312334387906</v>
      </c>
      <c r="F57" s="17">
        <f>F8+F30</f>
        <v>304321491727</v>
      </c>
    </row>
    <row r="58" spans="1:6" ht="18">
      <c r="A58" s="22" t="s">
        <v>143</v>
      </c>
      <c r="B58" s="15"/>
      <c r="C58" s="16"/>
      <c r="D58" s="15"/>
      <c r="E58" s="17"/>
      <c r="F58" s="17"/>
    </row>
    <row r="59" spans="1:6" ht="18">
      <c r="A59" s="14" t="s">
        <v>144</v>
      </c>
      <c r="B59" s="15" t="s">
        <v>145</v>
      </c>
      <c r="C59" s="16">
        <v>300</v>
      </c>
      <c r="D59" s="15" t="s">
        <v>43</v>
      </c>
      <c r="E59" s="17">
        <f>SUM(E60+E74)</f>
        <v>111246317044</v>
      </c>
      <c r="F59" s="17">
        <f>SUM(F60+F74)</f>
        <v>103212122319</v>
      </c>
    </row>
    <row r="60" spans="1:6" ht="18">
      <c r="A60" s="14" t="s">
        <v>146</v>
      </c>
      <c r="B60" s="15" t="s">
        <v>147</v>
      </c>
      <c r="C60" s="16">
        <v>310</v>
      </c>
      <c r="D60" s="15" t="s">
        <v>43</v>
      </c>
      <c r="E60" s="17">
        <f>SUM(E61:E71)</f>
        <v>108142189529</v>
      </c>
      <c r="F60" s="17">
        <f>SUM(F61:F71)</f>
        <v>100345675684</v>
      </c>
    </row>
    <row r="61" spans="1:6" ht="18">
      <c r="A61" s="18" t="s">
        <v>148</v>
      </c>
      <c r="B61" s="15" t="s">
        <v>43</v>
      </c>
      <c r="C61" s="19" t="s">
        <v>149</v>
      </c>
      <c r="D61" s="15" t="s">
        <v>485</v>
      </c>
      <c r="E61" s="20">
        <v>13550000000</v>
      </c>
      <c r="F61" s="20">
        <v>37631308272</v>
      </c>
    </row>
    <row r="62" spans="1:6" ht="18">
      <c r="A62" s="18" t="s">
        <v>150</v>
      </c>
      <c r="B62" s="15" t="s">
        <v>43</v>
      </c>
      <c r="C62" s="19" t="s">
        <v>151</v>
      </c>
      <c r="D62" s="15" t="s">
        <v>43</v>
      </c>
      <c r="E62" s="20">
        <v>10269390343</v>
      </c>
      <c r="F62" s="20">
        <v>9662520517</v>
      </c>
    </row>
    <row r="63" spans="1:9" ht="18">
      <c r="A63" s="18" t="s">
        <v>152</v>
      </c>
      <c r="B63" s="15" t="s">
        <v>43</v>
      </c>
      <c r="C63" s="19" t="s">
        <v>153</v>
      </c>
      <c r="D63" s="15" t="s">
        <v>43</v>
      </c>
      <c r="E63" s="20">
        <v>5013081546</v>
      </c>
      <c r="F63" s="20">
        <v>2641112761</v>
      </c>
      <c r="I63" s="1">
        <v>22085807019</v>
      </c>
    </row>
    <row r="64" spans="1:9" ht="18">
      <c r="A64" s="18" t="s">
        <v>154</v>
      </c>
      <c r="B64" s="15" t="s">
        <v>43</v>
      </c>
      <c r="C64" s="19" t="s">
        <v>155</v>
      </c>
      <c r="D64" s="15" t="s">
        <v>112</v>
      </c>
      <c r="E64" s="20">
        <v>21965322019</v>
      </c>
      <c r="F64" s="20">
        <v>4051491876</v>
      </c>
      <c r="I64" s="1">
        <v>16625000</v>
      </c>
    </row>
    <row r="65" spans="1:9" ht="18">
      <c r="A65" s="18" t="s">
        <v>156</v>
      </c>
      <c r="B65" s="15" t="s">
        <v>43</v>
      </c>
      <c r="C65" s="19" t="s">
        <v>157</v>
      </c>
      <c r="D65" s="15" t="s">
        <v>43</v>
      </c>
      <c r="E65" s="20">
        <v>17077794019</v>
      </c>
      <c r="F65" s="20">
        <v>5960862996</v>
      </c>
      <c r="I65" s="1">
        <f>I63-I64</f>
        <v>22069182019</v>
      </c>
    </row>
    <row r="66" spans="1:6" ht="18">
      <c r="A66" s="18" t="s">
        <v>158</v>
      </c>
      <c r="B66" s="15" t="s">
        <v>43</v>
      </c>
      <c r="C66" s="19" t="s">
        <v>159</v>
      </c>
      <c r="D66" s="15" t="s">
        <v>117</v>
      </c>
      <c r="E66" s="20">
        <v>6643790000</v>
      </c>
      <c r="F66" s="20">
        <v>6643790000</v>
      </c>
    </row>
    <row r="67" spans="1:6" ht="18">
      <c r="A67" s="18" t="s">
        <v>160</v>
      </c>
      <c r="B67" s="15" t="s">
        <v>43</v>
      </c>
      <c r="C67" s="19" t="s">
        <v>161</v>
      </c>
      <c r="D67" s="15" t="s">
        <v>43</v>
      </c>
      <c r="E67" s="20"/>
      <c r="F67" s="20"/>
    </row>
    <row r="68" spans="1:6" ht="18">
      <c r="A68" s="18" t="s">
        <v>162</v>
      </c>
      <c r="B68" s="15" t="s">
        <v>43</v>
      </c>
      <c r="C68" s="19" t="s">
        <v>163</v>
      </c>
      <c r="D68" s="15" t="s">
        <v>43</v>
      </c>
      <c r="E68" s="20"/>
      <c r="F68" s="20"/>
    </row>
    <row r="69" spans="1:6" ht="18">
      <c r="A69" s="18" t="s">
        <v>164</v>
      </c>
      <c r="B69" s="15" t="s">
        <v>43</v>
      </c>
      <c r="C69" s="19" t="s">
        <v>165</v>
      </c>
      <c r="D69" s="15" t="s">
        <v>120</v>
      </c>
      <c r="E69" s="20">
        <v>19700954632</v>
      </c>
      <c r="F69" s="20">
        <v>20336550480</v>
      </c>
    </row>
    <row r="70" spans="1:6" ht="18">
      <c r="A70" s="18" t="s">
        <v>166</v>
      </c>
      <c r="B70" s="15" t="s">
        <v>167</v>
      </c>
      <c r="C70" s="19" t="s">
        <v>167</v>
      </c>
      <c r="D70" s="15" t="s">
        <v>43</v>
      </c>
      <c r="E70" s="20"/>
      <c r="F70" s="20"/>
    </row>
    <row r="71" spans="1:6" ht="18">
      <c r="A71" s="18" t="s">
        <v>168</v>
      </c>
      <c r="B71" s="15">
        <v>323</v>
      </c>
      <c r="C71" s="19">
        <v>323</v>
      </c>
      <c r="D71" s="15"/>
      <c r="E71" s="20">
        <v>13921856970</v>
      </c>
      <c r="F71" s="20">
        <v>13418038782</v>
      </c>
    </row>
    <row r="72" spans="1:6" ht="18">
      <c r="A72" s="18" t="s">
        <v>169</v>
      </c>
      <c r="B72" s="15"/>
      <c r="C72" s="19"/>
      <c r="D72" s="15"/>
      <c r="E72" s="20">
        <f>SUM(E71-E73)</f>
        <v>4249246815</v>
      </c>
      <c r="F72" s="20">
        <f>SUM(F71-F73)</f>
        <v>3745428627</v>
      </c>
    </row>
    <row r="73" spans="1:6" ht="18">
      <c r="A73" s="18" t="s">
        <v>170</v>
      </c>
      <c r="B73" s="15"/>
      <c r="C73" s="19"/>
      <c r="D73" s="15"/>
      <c r="E73" s="20">
        <v>9672610155</v>
      </c>
      <c r="F73" s="20">
        <v>9672610155</v>
      </c>
    </row>
    <row r="74" spans="1:6" ht="18">
      <c r="A74" s="14" t="s">
        <v>171</v>
      </c>
      <c r="B74" s="15" t="s">
        <v>172</v>
      </c>
      <c r="C74" s="16">
        <v>330</v>
      </c>
      <c r="D74" s="15" t="s">
        <v>43</v>
      </c>
      <c r="E74" s="17">
        <f>SUM(E75:E80)</f>
        <v>3104127515</v>
      </c>
      <c r="F74" s="17">
        <f>F77+F78+F80</f>
        <v>2866446635</v>
      </c>
    </row>
    <row r="75" spans="1:6" ht="18">
      <c r="A75" s="18" t="s">
        <v>173</v>
      </c>
      <c r="B75" s="15" t="s">
        <v>43</v>
      </c>
      <c r="C75" s="19" t="s">
        <v>174</v>
      </c>
      <c r="D75" s="15" t="s">
        <v>43</v>
      </c>
      <c r="E75" s="20" t="s">
        <v>43</v>
      </c>
      <c r="F75" s="20" t="s">
        <v>43</v>
      </c>
    </row>
    <row r="76" spans="1:6" ht="18">
      <c r="A76" s="18" t="s">
        <v>175</v>
      </c>
      <c r="B76" s="15" t="s">
        <v>43</v>
      </c>
      <c r="C76" s="19" t="s">
        <v>176</v>
      </c>
      <c r="D76" s="15"/>
      <c r="E76" s="20" t="s">
        <v>43</v>
      </c>
      <c r="F76" s="20" t="s">
        <v>43</v>
      </c>
    </row>
    <row r="77" spans="1:6" ht="18">
      <c r="A77" s="18" t="s">
        <v>177</v>
      </c>
      <c r="B77" s="15" t="s">
        <v>43</v>
      </c>
      <c r="C77" s="19" t="s">
        <v>178</v>
      </c>
      <c r="D77" s="15" t="s">
        <v>128</v>
      </c>
      <c r="E77" s="20">
        <v>1922049700</v>
      </c>
      <c r="F77" s="20">
        <v>1922049700</v>
      </c>
    </row>
    <row r="78" spans="1:6" ht="18">
      <c r="A78" s="18" t="s">
        <v>179</v>
      </c>
      <c r="B78" s="15" t="s">
        <v>43</v>
      </c>
      <c r="C78" s="19" t="s">
        <v>180</v>
      </c>
      <c r="D78" s="15"/>
      <c r="E78" s="20"/>
      <c r="F78" s="20"/>
    </row>
    <row r="79" spans="1:6" ht="18">
      <c r="A79" s="18" t="s">
        <v>181</v>
      </c>
      <c r="B79" s="15" t="s">
        <v>43</v>
      </c>
      <c r="C79" s="19" t="s">
        <v>182</v>
      </c>
      <c r="D79" s="15"/>
      <c r="E79" s="20"/>
      <c r="F79" s="20"/>
    </row>
    <row r="80" spans="1:6" ht="18">
      <c r="A80" s="18" t="s">
        <v>183</v>
      </c>
      <c r="B80" s="15" t="s">
        <v>43</v>
      </c>
      <c r="C80" s="19" t="s">
        <v>184</v>
      </c>
      <c r="D80" s="15" t="s">
        <v>43</v>
      </c>
      <c r="E80" s="20">
        <v>1182077815</v>
      </c>
      <c r="F80" s="20">
        <v>944396935</v>
      </c>
    </row>
    <row r="81" spans="1:6" ht="18">
      <c r="A81" s="18" t="s">
        <v>185</v>
      </c>
      <c r="B81" s="15"/>
      <c r="C81" s="19">
        <v>337</v>
      </c>
      <c r="D81" s="15"/>
      <c r="E81" s="20"/>
      <c r="F81" s="20"/>
    </row>
    <row r="82" spans="1:6" ht="18">
      <c r="A82" s="18" t="s">
        <v>186</v>
      </c>
      <c r="B82" s="15"/>
      <c r="C82" s="19">
        <v>338</v>
      </c>
      <c r="D82" s="15"/>
      <c r="E82" s="20"/>
      <c r="F82" s="20"/>
    </row>
    <row r="83" spans="1:6" ht="18">
      <c r="A83" s="18" t="s">
        <v>187</v>
      </c>
      <c r="B83" s="15"/>
      <c r="C83" s="19">
        <v>339</v>
      </c>
      <c r="D83" s="15"/>
      <c r="E83" s="20"/>
      <c r="F83" s="20"/>
    </row>
    <row r="84" spans="1:6" ht="18">
      <c r="A84" s="14" t="s">
        <v>188</v>
      </c>
      <c r="B84" s="15" t="s">
        <v>189</v>
      </c>
      <c r="C84" s="16">
        <v>400</v>
      </c>
      <c r="D84" s="15" t="s">
        <v>43</v>
      </c>
      <c r="E84" s="17">
        <f>E85+E94</f>
        <v>201088070862</v>
      </c>
      <c r="F84" s="17">
        <f>F85+F94</f>
        <v>201109369408</v>
      </c>
    </row>
    <row r="85" spans="1:6" ht="18">
      <c r="A85" s="14" t="s">
        <v>190</v>
      </c>
      <c r="B85" s="15" t="s">
        <v>191</v>
      </c>
      <c r="C85" s="16">
        <v>410</v>
      </c>
      <c r="D85" s="15" t="s">
        <v>135</v>
      </c>
      <c r="E85" s="17">
        <f>E86+E89+E90+E91+E93</f>
        <v>200698070862</v>
      </c>
      <c r="F85" s="17">
        <f>F86+F89+E82+F91+F93+F90</f>
        <v>200719369408</v>
      </c>
    </row>
    <row r="86" spans="1:6" ht="18">
      <c r="A86" s="18" t="s">
        <v>192</v>
      </c>
      <c r="B86" s="15" t="s">
        <v>43</v>
      </c>
      <c r="C86" s="19" t="s">
        <v>193</v>
      </c>
      <c r="D86" s="15" t="s">
        <v>43</v>
      </c>
      <c r="E86" s="20">
        <f>SUM(E87:E88)</f>
        <v>114245700000</v>
      </c>
      <c r="F86" s="20">
        <f>SUM(F87:F88)</f>
        <v>114245700000</v>
      </c>
    </row>
    <row r="87" spans="1:6" ht="18">
      <c r="A87" s="18" t="s">
        <v>194</v>
      </c>
      <c r="B87" s="15"/>
      <c r="C87" s="19"/>
      <c r="D87" s="15"/>
      <c r="E87" s="20">
        <v>62835100000</v>
      </c>
      <c r="F87" s="20">
        <v>62835100000</v>
      </c>
    </row>
    <row r="88" spans="1:6" ht="18">
      <c r="A88" s="18" t="s">
        <v>195</v>
      </c>
      <c r="B88" s="15"/>
      <c r="C88" s="19"/>
      <c r="D88" s="15"/>
      <c r="E88" s="20">
        <v>51410600000</v>
      </c>
      <c r="F88" s="20">
        <v>51410600000</v>
      </c>
    </row>
    <row r="89" spans="1:6" ht="18">
      <c r="A89" s="18" t="s">
        <v>196</v>
      </c>
      <c r="B89" s="15" t="s">
        <v>43</v>
      </c>
      <c r="C89" s="19" t="s">
        <v>197</v>
      </c>
      <c r="D89" s="15" t="s">
        <v>43</v>
      </c>
      <c r="E89" s="20">
        <v>4078650000</v>
      </c>
      <c r="F89" s="20">
        <v>4078650000</v>
      </c>
    </row>
    <row r="90" spans="1:6" ht="18">
      <c r="A90" s="18" t="s">
        <v>486</v>
      </c>
      <c r="B90" s="15" t="s">
        <v>43</v>
      </c>
      <c r="C90" s="19" t="s">
        <v>198</v>
      </c>
      <c r="D90" s="15" t="s">
        <v>43</v>
      </c>
      <c r="E90" s="20">
        <v>54701809756</v>
      </c>
      <c r="F90" s="20">
        <v>48143389456</v>
      </c>
    </row>
    <row r="91" spans="1:6" ht="18">
      <c r="A91" s="18" t="s">
        <v>487</v>
      </c>
      <c r="B91" s="15" t="s">
        <v>43</v>
      </c>
      <c r="C91" s="19" t="s">
        <v>199</v>
      </c>
      <c r="D91" s="15" t="s">
        <v>43</v>
      </c>
      <c r="E91" s="20">
        <v>6300319024</v>
      </c>
      <c r="F91" s="20">
        <v>4829197396</v>
      </c>
    </row>
    <row r="92" spans="1:6" ht="18">
      <c r="A92" s="18" t="s">
        <v>488</v>
      </c>
      <c r="B92" s="15" t="s">
        <v>43</v>
      </c>
      <c r="C92" s="19" t="s">
        <v>200</v>
      </c>
      <c r="D92" s="15" t="s">
        <v>43</v>
      </c>
      <c r="E92" s="20" t="s">
        <v>43</v>
      </c>
      <c r="F92" s="20" t="s">
        <v>43</v>
      </c>
    </row>
    <row r="93" spans="1:6" ht="18">
      <c r="A93" s="18" t="s">
        <v>489</v>
      </c>
      <c r="B93" s="15" t="s">
        <v>201</v>
      </c>
      <c r="C93" s="19" t="s">
        <v>201</v>
      </c>
      <c r="D93" s="15" t="s">
        <v>43</v>
      </c>
      <c r="E93" s="20">
        <v>21371592082</v>
      </c>
      <c r="F93" s="20">
        <v>29422432556</v>
      </c>
    </row>
    <row r="94" spans="1:6" ht="18">
      <c r="A94" s="14" t="s">
        <v>202</v>
      </c>
      <c r="B94" s="15" t="s">
        <v>203</v>
      </c>
      <c r="C94" s="16">
        <v>430</v>
      </c>
      <c r="D94" s="15" t="s">
        <v>43</v>
      </c>
      <c r="E94" s="17">
        <f>SUM(E95)</f>
        <v>390000000</v>
      </c>
      <c r="F94" s="17">
        <f>SUM(F95)</f>
        <v>390000000</v>
      </c>
    </row>
    <row r="95" spans="1:6" ht="18">
      <c r="A95" s="18" t="s">
        <v>204</v>
      </c>
      <c r="B95" s="15" t="s">
        <v>43</v>
      </c>
      <c r="C95" s="19" t="s">
        <v>205</v>
      </c>
      <c r="D95" s="15"/>
      <c r="E95" s="20">
        <v>390000000</v>
      </c>
      <c r="F95" s="20">
        <v>390000000</v>
      </c>
    </row>
    <row r="96" spans="1:6" ht="18">
      <c r="A96" s="14" t="s">
        <v>206</v>
      </c>
      <c r="B96" s="15" t="s">
        <v>207</v>
      </c>
      <c r="C96" s="16">
        <v>440</v>
      </c>
      <c r="D96" s="15" t="s">
        <v>43</v>
      </c>
      <c r="E96" s="17">
        <f>E59+E84</f>
        <v>312334387906</v>
      </c>
      <c r="F96" s="17">
        <f>F59+F84</f>
        <v>304321491727</v>
      </c>
    </row>
    <row r="97" spans="1:6" ht="18">
      <c r="A97" s="14" t="s">
        <v>208</v>
      </c>
      <c r="B97" s="15"/>
      <c r="C97" s="16"/>
      <c r="D97" s="15"/>
      <c r="E97" s="23">
        <f>SUM(E57-E96)</f>
        <v>0</v>
      </c>
      <c r="F97" s="23">
        <f>SUM(F57-F96)</f>
        <v>0</v>
      </c>
    </row>
    <row r="98" spans="1:6" ht="18">
      <c r="A98" s="18" t="s">
        <v>209</v>
      </c>
      <c r="B98" s="15"/>
      <c r="C98" s="19">
        <v>1</v>
      </c>
      <c r="D98" s="15"/>
      <c r="E98" s="24"/>
      <c r="F98" s="24">
        <f>SUM(F57-F96)</f>
        <v>0</v>
      </c>
    </row>
    <row r="99" spans="1:6" ht="18">
      <c r="A99" s="18" t="s">
        <v>210</v>
      </c>
      <c r="B99" s="15"/>
      <c r="C99" s="19">
        <v>2</v>
      </c>
      <c r="D99" s="15"/>
      <c r="E99" s="24">
        <v>7948691262</v>
      </c>
      <c r="F99" s="24">
        <v>483070600</v>
      </c>
    </row>
    <row r="100" spans="1:6" ht="18">
      <c r="A100" s="18" t="s">
        <v>211</v>
      </c>
      <c r="B100" s="15"/>
      <c r="C100" s="19">
        <v>3</v>
      </c>
      <c r="D100" s="15"/>
      <c r="E100" s="24"/>
      <c r="F100" s="24"/>
    </row>
    <row r="101" spans="1:6" ht="18">
      <c r="A101" s="18" t="s">
        <v>212</v>
      </c>
      <c r="B101" s="15"/>
      <c r="C101" s="19">
        <v>4</v>
      </c>
      <c r="D101" s="15"/>
      <c r="E101" s="24">
        <v>683927397</v>
      </c>
      <c r="F101" s="24">
        <v>683927397</v>
      </c>
    </row>
    <row r="102" spans="1:8" ht="18">
      <c r="A102" s="18" t="s">
        <v>213</v>
      </c>
      <c r="B102" s="15"/>
      <c r="C102" s="19">
        <v>5</v>
      </c>
      <c r="D102" s="15"/>
      <c r="E102" s="24"/>
      <c r="F102" s="24"/>
      <c r="H102">
        <v>277.56</v>
      </c>
    </row>
    <row r="103" spans="1:8" ht="18">
      <c r="A103" s="18" t="s">
        <v>214</v>
      </c>
      <c r="B103" s="15"/>
      <c r="C103" s="19"/>
      <c r="D103" s="15"/>
      <c r="E103" s="24">
        <v>461.5</v>
      </c>
      <c r="F103" s="24">
        <v>468.8</v>
      </c>
      <c r="H103">
        <v>183.95</v>
      </c>
    </row>
    <row r="104" spans="1:6" ht="18">
      <c r="A104" s="18" t="s">
        <v>215</v>
      </c>
      <c r="B104" s="15"/>
      <c r="C104" s="19"/>
      <c r="D104" s="15"/>
      <c r="E104" s="24">
        <v>263.87</v>
      </c>
      <c r="F104" s="24">
        <v>274.4</v>
      </c>
    </row>
    <row r="105" spans="1:8" ht="18">
      <c r="A105" s="18" t="s">
        <v>216</v>
      </c>
      <c r="B105" s="15"/>
      <c r="C105" s="19"/>
      <c r="D105" s="15"/>
      <c r="E105" s="24"/>
      <c r="F105" s="24"/>
      <c r="H105">
        <f>SUM(H102:H104)</f>
        <v>461.51</v>
      </c>
    </row>
    <row r="106" spans="1:6" ht="18">
      <c r="A106" s="25" t="s">
        <v>217</v>
      </c>
      <c r="B106" s="26"/>
      <c r="C106" s="27"/>
      <c r="D106" s="26"/>
      <c r="E106" s="28"/>
      <c r="F106" s="28"/>
    </row>
    <row r="108" spans="5:6" ht="15.75">
      <c r="E108" s="272" t="s">
        <v>239</v>
      </c>
      <c r="F108" s="272"/>
    </row>
    <row r="109" spans="1:6" ht="16.5">
      <c r="A109" s="2" t="s">
        <v>218</v>
      </c>
      <c r="B109" s="2"/>
      <c r="C109" s="2"/>
      <c r="D109" s="2"/>
      <c r="E109" s="273" t="s">
        <v>219</v>
      </c>
      <c r="F109" s="273"/>
    </row>
    <row r="114" ht="16.5">
      <c r="A114" s="3" t="s">
        <v>220</v>
      </c>
    </row>
  </sheetData>
  <mergeCells count="7">
    <mergeCell ref="A5:F5"/>
    <mergeCell ref="E108:F108"/>
    <mergeCell ref="E109:F109"/>
    <mergeCell ref="B1:F1"/>
    <mergeCell ref="B2:F2"/>
    <mergeCell ref="A3:F3"/>
    <mergeCell ref="A4:F4"/>
  </mergeCells>
  <printOptions/>
  <pageMargins left="0.75" right="0.75" top="0.61" bottom="0.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B10">
      <selection activeCell="K1" sqref="K1:L16384"/>
    </sheetView>
  </sheetViews>
  <sheetFormatPr defaultColWidth="9.140625" defaultRowHeight="12.75"/>
  <cols>
    <col min="1" max="1" width="39.140625" style="0" customWidth="1"/>
    <col min="2" max="2" width="8.57421875" style="0" customWidth="1"/>
    <col min="3" max="3" width="4.57421875" style="0" customWidth="1"/>
    <col min="4" max="4" width="0.13671875" style="0" customWidth="1"/>
    <col min="5" max="5" width="1.7109375" style="0" hidden="1" customWidth="1"/>
    <col min="6" max="6" width="18.8515625" style="0" customWidth="1"/>
    <col min="7" max="7" width="18.00390625" style="0" customWidth="1"/>
    <col min="8" max="8" width="17.7109375" style="0" customWidth="1"/>
    <col min="9" max="9" width="19.140625" style="0" customWidth="1"/>
    <col min="11" max="11" width="14.8515625" style="0" hidden="1" customWidth="1"/>
    <col min="12" max="12" width="0" style="0" hidden="1" customWidth="1"/>
  </cols>
  <sheetData>
    <row r="1" spans="1:9" ht="17.25">
      <c r="A1" s="268" t="s">
        <v>291</v>
      </c>
      <c r="B1" s="268"/>
      <c r="C1" s="268"/>
      <c r="D1" s="29"/>
      <c r="E1" s="269"/>
      <c r="F1" s="269"/>
      <c r="G1" s="269"/>
      <c r="H1" s="269"/>
      <c r="I1" s="269"/>
    </row>
    <row r="2" spans="1:9" ht="17.25">
      <c r="A2" s="268" t="s">
        <v>292</v>
      </c>
      <c r="B2" s="270"/>
      <c r="C2" s="270"/>
      <c r="D2" s="29"/>
      <c r="E2" s="271"/>
      <c r="F2" s="271"/>
      <c r="G2" s="271"/>
      <c r="H2" s="271"/>
      <c r="I2" s="271"/>
    </row>
    <row r="3" spans="1:9" s="104" customFormat="1" ht="21.75">
      <c r="A3" s="266" t="s">
        <v>34</v>
      </c>
      <c r="B3" s="266"/>
      <c r="C3" s="266"/>
      <c r="D3" s="266"/>
      <c r="E3" s="266"/>
      <c r="F3" s="266"/>
      <c r="G3" s="266"/>
      <c r="H3" s="266"/>
      <c r="I3" s="266"/>
    </row>
    <row r="4" spans="1:9" ht="18">
      <c r="A4" s="267" t="s">
        <v>573</v>
      </c>
      <c r="B4" s="267"/>
      <c r="C4" s="267"/>
      <c r="D4" s="267"/>
      <c r="E4" s="267"/>
      <c r="F4" s="267"/>
      <c r="G4" s="267"/>
      <c r="H4" s="267"/>
      <c r="I4" s="267"/>
    </row>
    <row r="5" spans="1:9" ht="20.25">
      <c r="A5" s="184" t="s">
        <v>294</v>
      </c>
      <c r="B5" s="184"/>
      <c r="C5" s="184"/>
      <c r="D5" s="184"/>
      <c r="E5" s="184"/>
      <c r="F5" s="184"/>
      <c r="G5" s="184"/>
      <c r="H5" s="184"/>
      <c r="I5" s="184"/>
    </row>
    <row r="6" spans="1:9" s="93" customFormat="1" ht="27.75" customHeight="1">
      <c r="A6" s="264" t="s">
        <v>221</v>
      </c>
      <c r="B6" s="264" t="s">
        <v>222</v>
      </c>
      <c r="C6" s="264" t="s">
        <v>38</v>
      </c>
      <c r="D6" s="264" t="s">
        <v>570</v>
      </c>
      <c r="E6" s="264" t="s">
        <v>0</v>
      </c>
      <c r="F6" s="264" t="s">
        <v>542</v>
      </c>
      <c r="G6" s="264" t="s">
        <v>543</v>
      </c>
      <c r="H6" s="264" t="s">
        <v>289</v>
      </c>
      <c r="I6" s="264" t="s">
        <v>290</v>
      </c>
    </row>
    <row r="7" spans="1:9" s="93" customFormat="1" ht="19.5" customHeight="1">
      <c r="A7" s="265"/>
      <c r="B7" s="265"/>
      <c r="C7" s="265"/>
      <c r="D7" s="265"/>
      <c r="E7" s="265"/>
      <c r="F7" s="265"/>
      <c r="G7" s="265"/>
      <c r="H7" s="265"/>
      <c r="I7" s="265"/>
    </row>
    <row r="8" spans="1:9" s="90" customFormat="1" ht="15" customHeight="1">
      <c r="A8" s="105" t="s">
        <v>223</v>
      </c>
      <c r="B8" s="96">
        <v>1</v>
      </c>
      <c r="C8" s="106" t="s">
        <v>490</v>
      </c>
      <c r="D8" s="96">
        <f aca="true" t="shared" si="0" ref="D8:I8">SUM(D9:D10)</f>
        <v>50007332741</v>
      </c>
      <c r="E8" s="96">
        <f t="shared" si="0"/>
        <v>178732090336</v>
      </c>
      <c r="F8" s="96">
        <f t="shared" si="0"/>
        <v>182474068277</v>
      </c>
      <c r="G8" s="96">
        <f t="shared" si="0"/>
        <v>180531241265</v>
      </c>
      <c r="H8" s="96">
        <f t="shared" si="0"/>
        <v>411213491354</v>
      </c>
      <c r="I8" s="96">
        <f t="shared" si="0"/>
        <v>406979448421</v>
      </c>
    </row>
    <row r="9" spans="1:11" s="80" customFormat="1" ht="15" customHeight="1">
      <c r="A9" s="108" t="s">
        <v>224</v>
      </c>
      <c r="B9" s="109"/>
      <c r="C9" s="109"/>
      <c r="D9" s="110">
        <v>49966568006</v>
      </c>
      <c r="E9" s="110">
        <v>178214392723</v>
      </c>
      <c r="F9" s="110">
        <v>182141991511</v>
      </c>
      <c r="G9" s="110">
        <v>180193092663</v>
      </c>
      <c r="H9" s="110">
        <f>D9+E9+F9</f>
        <v>410322952240</v>
      </c>
      <c r="I9" s="110">
        <v>406107500567</v>
      </c>
      <c r="K9" s="111"/>
    </row>
    <row r="10" spans="1:11" s="80" customFormat="1" ht="15" customHeight="1">
      <c r="A10" s="108" t="s">
        <v>225</v>
      </c>
      <c r="B10" s="109"/>
      <c r="C10" s="109"/>
      <c r="D10" s="112">
        <v>40764735</v>
      </c>
      <c r="E10" s="112">
        <v>517697613</v>
      </c>
      <c r="F10" s="112">
        <v>332076766</v>
      </c>
      <c r="G10" s="112">
        <v>338148602</v>
      </c>
      <c r="H10" s="110">
        <f aca="true" t="shared" si="1" ref="H10:H26">D10+E10+F10</f>
        <v>890539114</v>
      </c>
      <c r="I10" s="110">
        <v>871947854</v>
      </c>
      <c r="K10" s="111"/>
    </row>
    <row r="11" spans="1:11" s="90" customFormat="1" ht="15" customHeight="1">
      <c r="A11" s="102" t="s">
        <v>226</v>
      </c>
      <c r="B11" s="95">
        <v>2</v>
      </c>
      <c r="C11" s="95" t="s">
        <v>491</v>
      </c>
      <c r="D11" s="94">
        <v>15501142041</v>
      </c>
      <c r="E11" s="94">
        <v>55307860824</v>
      </c>
      <c r="F11" s="94">
        <v>56492568496</v>
      </c>
      <c r="G11" s="94">
        <v>55921994332</v>
      </c>
      <c r="H11" s="94">
        <f t="shared" si="1"/>
        <v>127301571361</v>
      </c>
      <c r="I11" s="94">
        <v>125454069159</v>
      </c>
      <c r="K11" s="107"/>
    </row>
    <row r="12" spans="1:11" ht="15" customHeight="1">
      <c r="A12" s="30" t="s">
        <v>227</v>
      </c>
      <c r="B12" s="31">
        <v>10</v>
      </c>
      <c r="C12" s="31" t="s">
        <v>492</v>
      </c>
      <c r="D12" s="32">
        <f aca="true" t="shared" si="2" ref="D12:I12">SUM(D8-D11)</f>
        <v>34506190700</v>
      </c>
      <c r="E12" s="32">
        <f t="shared" si="2"/>
        <v>123424229512</v>
      </c>
      <c r="F12" s="32">
        <f t="shared" si="2"/>
        <v>125981499781</v>
      </c>
      <c r="G12" s="32">
        <f t="shared" si="2"/>
        <v>124609246933</v>
      </c>
      <c r="H12" s="32">
        <f t="shared" si="2"/>
        <v>283911919993</v>
      </c>
      <c r="I12" s="32">
        <f t="shared" si="2"/>
        <v>281525379262</v>
      </c>
      <c r="K12" s="1"/>
    </row>
    <row r="13" spans="1:11" s="90" customFormat="1" ht="15" customHeight="1">
      <c r="A13" s="102" t="s">
        <v>228</v>
      </c>
      <c r="B13" s="95">
        <v>11</v>
      </c>
      <c r="C13" s="95" t="s">
        <v>493</v>
      </c>
      <c r="D13" s="94">
        <v>28106290960</v>
      </c>
      <c r="E13" s="94">
        <v>99003694203</v>
      </c>
      <c r="F13" s="94">
        <v>96969287927</v>
      </c>
      <c r="G13" s="94">
        <v>104933001887</v>
      </c>
      <c r="H13" s="94">
        <f t="shared" si="1"/>
        <v>224079273090</v>
      </c>
      <c r="I13" s="94">
        <v>228216432336</v>
      </c>
      <c r="K13" s="107"/>
    </row>
    <row r="14" spans="1:9" ht="15" customHeight="1">
      <c r="A14" s="30" t="s">
        <v>229</v>
      </c>
      <c r="B14" s="31">
        <v>20</v>
      </c>
      <c r="C14" s="31"/>
      <c r="D14" s="32">
        <f aca="true" t="shared" si="3" ref="D14:I14">SUM(D12-D13)</f>
        <v>6399899740</v>
      </c>
      <c r="E14" s="32">
        <f t="shared" si="3"/>
        <v>24420535309</v>
      </c>
      <c r="F14" s="32">
        <f t="shared" si="3"/>
        <v>29012211854</v>
      </c>
      <c r="G14" s="32">
        <f t="shared" si="3"/>
        <v>19676245046</v>
      </c>
      <c r="H14" s="32">
        <f t="shared" si="3"/>
        <v>59832646903</v>
      </c>
      <c r="I14" s="32">
        <f t="shared" si="3"/>
        <v>53308946926</v>
      </c>
    </row>
    <row r="15" spans="1:11" s="90" customFormat="1" ht="15" customHeight="1">
      <c r="A15" s="102" t="s">
        <v>230</v>
      </c>
      <c r="B15" s="95">
        <v>21</v>
      </c>
      <c r="C15" s="95" t="s">
        <v>494</v>
      </c>
      <c r="D15" s="94">
        <v>26202375</v>
      </c>
      <c r="E15" s="94">
        <v>56519905</v>
      </c>
      <c r="F15" s="94">
        <v>370642158</v>
      </c>
      <c r="G15" s="94">
        <v>413182070</v>
      </c>
      <c r="H15" s="94">
        <f t="shared" si="1"/>
        <v>453364438</v>
      </c>
      <c r="I15" s="94">
        <v>501041091</v>
      </c>
      <c r="K15" s="107"/>
    </row>
    <row r="16" spans="1:9" s="90" customFormat="1" ht="15" customHeight="1">
      <c r="A16" s="102" t="s">
        <v>231</v>
      </c>
      <c r="B16" s="95">
        <v>22</v>
      </c>
      <c r="C16" s="95" t="s">
        <v>495</v>
      </c>
      <c r="D16" s="94">
        <v>705703844</v>
      </c>
      <c r="E16" s="94">
        <v>297322414</v>
      </c>
      <c r="F16" s="94">
        <v>257196635</v>
      </c>
      <c r="G16" s="94">
        <v>865601320</v>
      </c>
      <c r="H16" s="94">
        <f t="shared" si="1"/>
        <v>1260222893</v>
      </c>
      <c r="I16" s="94">
        <v>7049500707</v>
      </c>
    </row>
    <row r="17" spans="1:9" s="90" customFormat="1" ht="15" customHeight="1">
      <c r="A17" s="102" t="s">
        <v>232</v>
      </c>
      <c r="B17" s="95">
        <v>24</v>
      </c>
      <c r="C17" s="95"/>
      <c r="D17" s="94">
        <v>1664937485</v>
      </c>
      <c r="E17" s="94">
        <v>7276463121</v>
      </c>
      <c r="F17" s="94">
        <v>10855537920</v>
      </c>
      <c r="G17" s="94">
        <v>3385672868</v>
      </c>
      <c r="H17" s="94">
        <f t="shared" si="1"/>
        <v>19796938526</v>
      </c>
      <c r="I17" s="94">
        <v>7560625365</v>
      </c>
    </row>
    <row r="18" spans="1:9" s="90" customFormat="1" ht="15" customHeight="1">
      <c r="A18" s="102" t="s">
        <v>233</v>
      </c>
      <c r="B18" s="95">
        <v>25</v>
      </c>
      <c r="C18" s="95"/>
      <c r="D18" s="94">
        <v>1846767132</v>
      </c>
      <c r="E18" s="94">
        <v>1766830305</v>
      </c>
      <c r="F18" s="94">
        <v>7397011479</v>
      </c>
      <c r="G18" s="94">
        <v>5563441924</v>
      </c>
      <c r="H18" s="94">
        <f t="shared" si="1"/>
        <v>11010608916</v>
      </c>
      <c r="I18" s="94">
        <v>12218572262</v>
      </c>
    </row>
    <row r="19" spans="1:9" s="90" customFormat="1" ht="15" customHeight="1">
      <c r="A19" s="102" t="s">
        <v>234</v>
      </c>
      <c r="B19" s="95">
        <v>30</v>
      </c>
      <c r="C19" s="95"/>
      <c r="D19" s="94">
        <f>SUM(D14+D15-D16-D17-D18)</f>
        <v>2208693654</v>
      </c>
      <c r="E19" s="94">
        <f>SUM(E14+E15-E16-E17-E18)</f>
        <v>15136439374</v>
      </c>
      <c r="F19" s="94">
        <f>SUM(F14+F15-F16-F17-F18)</f>
        <v>10873107978</v>
      </c>
      <c r="G19" s="94">
        <f>SUM(G14+G15-G16-G17-G18)</f>
        <v>10274711004</v>
      </c>
      <c r="H19" s="94">
        <f t="shared" si="1"/>
        <v>28218241006</v>
      </c>
      <c r="I19" s="94">
        <f>SUM(I14+I15-I16-I17-I18)</f>
        <v>26981289683</v>
      </c>
    </row>
    <row r="20" spans="1:9" s="90" customFormat="1" ht="15" customHeight="1">
      <c r="A20" s="102" t="s">
        <v>235</v>
      </c>
      <c r="B20" s="95">
        <v>31</v>
      </c>
      <c r="C20" s="95"/>
      <c r="D20" s="94">
        <v>3972500</v>
      </c>
      <c r="E20" s="94">
        <v>27307727</v>
      </c>
      <c r="F20" s="94">
        <v>126875</v>
      </c>
      <c r="G20" s="94"/>
      <c r="H20" s="94">
        <f t="shared" si="1"/>
        <v>31407102</v>
      </c>
      <c r="I20" s="94">
        <v>1540000</v>
      </c>
    </row>
    <row r="21" spans="1:9" s="90" customFormat="1" ht="15" customHeight="1">
      <c r="A21" s="102" t="s">
        <v>236</v>
      </c>
      <c r="B21" s="95">
        <v>32</v>
      </c>
      <c r="C21" s="95"/>
      <c r="D21" s="94"/>
      <c r="E21" s="94"/>
      <c r="F21" s="94"/>
      <c r="G21" s="94"/>
      <c r="H21" s="94">
        <f t="shared" si="1"/>
        <v>0</v>
      </c>
      <c r="I21" s="94">
        <f>SUM(G21)</f>
        <v>0</v>
      </c>
    </row>
    <row r="22" spans="1:9" ht="15" customHeight="1">
      <c r="A22" s="30" t="s">
        <v>237</v>
      </c>
      <c r="B22" s="31">
        <v>40</v>
      </c>
      <c r="C22" s="31"/>
      <c r="D22" s="32">
        <f aca="true" t="shared" si="4" ref="D22:I22">SUM(D20-D21)</f>
        <v>3972500</v>
      </c>
      <c r="E22" s="32">
        <f t="shared" si="4"/>
        <v>27307727</v>
      </c>
      <c r="F22" s="32">
        <f t="shared" si="4"/>
        <v>126875</v>
      </c>
      <c r="G22" s="32">
        <f t="shared" si="4"/>
        <v>0</v>
      </c>
      <c r="H22" s="32">
        <f t="shared" si="4"/>
        <v>31407102</v>
      </c>
      <c r="I22" s="32">
        <f t="shared" si="4"/>
        <v>1540000</v>
      </c>
    </row>
    <row r="23" spans="1:9" s="90" customFormat="1" ht="15" customHeight="1">
      <c r="A23" s="102" t="s">
        <v>242</v>
      </c>
      <c r="B23" s="95">
        <v>45</v>
      </c>
      <c r="C23" s="95"/>
      <c r="D23" s="94">
        <v>148920000</v>
      </c>
      <c r="E23" s="94">
        <v>35436000</v>
      </c>
      <c r="F23" s="94"/>
      <c r="G23" s="94"/>
      <c r="H23" s="94">
        <f t="shared" si="1"/>
        <v>184356000</v>
      </c>
      <c r="I23" s="94">
        <v>476544000</v>
      </c>
    </row>
    <row r="24" spans="1:11" ht="15" customHeight="1">
      <c r="A24" s="30" t="s">
        <v>243</v>
      </c>
      <c r="B24" s="31">
        <v>50</v>
      </c>
      <c r="C24" s="31"/>
      <c r="D24" s="32">
        <f aca="true" t="shared" si="5" ref="D24:I24">SUM(D19+D22+D23)</f>
        <v>2361586154</v>
      </c>
      <c r="E24" s="32">
        <f t="shared" si="5"/>
        <v>15199183101</v>
      </c>
      <c r="F24" s="32">
        <f t="shared" si="5"/>
        <v>10873234853</v>
      </c>
      <c r="G24" s="32">
        <f t="shared" si="5"/>
        <v>10274711004</v>
      </c>
      <c r="H24" s="32">
        <f t="shared" si="5"/>
        <v>28434004108</v>
      </c>
      <c r="I24" s="32">
        <f t="shared" si="5"/>
        <v>27459373683</v>
      </c>
      <c r="K24" s="101"/>
    </row>
    <row r="25" spans="1:11" s="90" customFormat="1" ht="15" customHeight="1">
      <c r="A25" s="102" t="s">
        <v>244</v>
      </c>
      <c r="B25" s="95">
        <v>51</v>
      </c>
      <c r="C25" s="95" t="s">
        <v>496</v>
      </c>
      <c r="D25" s="94">
        <f>SUM(D19+D22)*25%</f>
        <v>553166538.5</v>
      </c>
      <c r="E25" s="94">
        <f>SUM(E19+E22)*25%</f>
        <v>3790936775.25</v>
      </c>
      <c r="F25" s="94">
        <f>SUM(F19+F22)*25%</f>
        <v>2718308713.25</v>
      </c>
      <c r="G25" s="94">
        <v>1507577973</v>
      </c>
      <c r="H25" s="94">
        <f t="shared" si="1"/>
        <v>7062412027</v>
      </c>
      <c r="I25" s="94">
        <v>5684607643</v>
      </c>
      <c r="K25" s="90">
        <f>G24*25%</f>
        <v>2568677751</v>
      </c>
    </row>
    <row r="26" spans="1:11" s="90" customFormat="1" ht="15" customHeight="1">
      <c r="A26" s="102" t="s">
        <v>245</v>
      </c>
      <c r="B26" s="95">
        <v>52</v>
      </c>
      <c r="C26" s="95"/>
      <c r="D26" s="94"/>
      <c r="E26" s="94"/>
      <c r="F26" s="94"/>
      <c r="G26" s="94"/>
      <c r="H26" s="94">
        <f t="shared" si="1"/>
        <v>0</v>
      </c>
      <c r="I26" s="94">
        <f>SUM(G26)</f>
        <v>0</v>
      </c>
      <c r="K26" s="107">
        <f>K25-G25</f>
        <v>1061099778</v>
      </c>
    </row>
    <row r="27" spans="1:9" s="90" customFormat="1" ht="15" customHeight="1">
      <c r="A27" s="30" t="s">
        <v>246</v>
      </c>
      <c r="B27" s="31">
        <v>60</v>
      </c>
      <c r="C27" s="31"/>
      <c r="D27" s="32">
        <f aca="true" t="shared" si="6" ref="D27:I27">SUM(D24-D25)</f>
        <v>1808419615.5</v>
      </c>
      <c r="E27" s="32">
        <f t="shared" si="6"/>
        <v>11408246325.75</v>
      </c>
      <c r="F27" s="32">
        <f t="shared" si="6"/>
        <v>8154926139.75</v>
      </c>
      <c r="G27" s="32">
        <f t="shared" si="6"/>
        <v>8767133031</v>
      </c>
      <c r="H27" s="32">
        <f t="shared" si="6"/>
        <v>21371592081</v>
      </c>
      <c r="I27" s="32">
        <f t="shared" si="6"/>
        <v>21774766040</v>
      </c>
    </row>
    <row r="28" spans="1:9" s="90" customFormat="1" ht="15" customHeight="1">
      <c r="A28" s="103" t="s">
        <v>247</v>
      </c>
      <c r="B28" s="97">
        <v>70</v>
      </c>
      <c r="C28" s="97" t="s">
        <v>497</v>
      </c>
      <c r="D28" s="99">
        <v>158</v>
      </c>
      <c r="E28" s="98">
        <v>998.5</v>
      </c>
      <c r="F28" s="98">
        <v>714</v>
      </c>
      <c r="G28" s="99">
        <v>767</v>
      </c>
      <c r="H28" s="99">
        <f>D28+E28+F28</f>
        <v>1870.5</v>
      </c>
      <c r="I28" s="99">
        <v>1905</v>
      </c>
    </row>
    <row r="29" spans="1:9" ht="18" customHeight="1">
      <c r="A29" s="33"/>
      <c r="B29" s="33"/>
      <c r="C29" s="33"/>
      <c r="D29" s="33"/>
      <c r="E29" s="34"/>
      <c r="F29" s="34"/>
      <c r="G29" s="179" t="s">
        <v>238</v>
      </c>
      <c r="H29" s="179"/>
      <c r="I29" s="179"/>
    </row>
    <row r="30" spans="1:9" ht="21.75" customHeight="1">
      <c r="A30" s="35" t="s">
        <v>248</v>
      </c>
      <c r="B30" s="35"/>
      <c r="C30" s="35"/>
      <c r="D30" s="35"/>
      <c r="E30" s="5"/>
      <c r="F30" s="5"/>
      <c r="G30" s="36" t="s">
        <v>293</v>
      </c>
      <c r="H30" s="36"/>
      <c r="I30" s="36"/>
    </row>
    <row r="31" spans="5:7" ht="12.75">
      <c r="E31" s="1"/>
      <c r="F31" s="1"/>
      <c r="G31" s="1"/>
    </row>
    <row r="32" spans="5:8" ht="12.75">
      <c r="E32" s="37"/>
      <c r="F32" s="37"/>
      <c r="G32" s="1"/>
      <c r="H32" s="1"/>
    </row>
    <row r="33" ht="12.75">
      <c r="G33" s="37"/>
    </row>
    <row r="34" spans="1:6" ht="15.75">
      <c r="A34" s="38" t="s">
        <v>249</v>
      </c>
      <c r="E34" s="1"/>
      <c r="F34" s="1"/>
    </row>
    <row r="35" spans="1:6" ht="15.75">
      <c r="A35" s="38"/>
      <c r="E35" s="1"/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</sheetData>
  <mergeCells count="17">
    <mergeCell ref="A3:I3"/>
    <mergeCell ref="A4:I4"/>
    <mergeCell ref="A5:I5"/>
    <mergeCell ref="A1:C1"/>
    <mergeCell ref="E1:I1"/>
    <mergeCell ref="A2:C2"/>
    <mergeCell ref="E2:I2"/>
    <mergeCell ref="A6:A7"/>
    <mergeCell ref="B6:B7"/>
    <mergeCell ref="C6:C7"/>
    <mergeCell ref="D6:D7"/>
    <mergeCell ref="G29:I29"/>
    <mergeCell ref="E6:E7"/>
    <mergeCell ref="G6:G7"/>
    <mergeCell ref="H6:H7"/>
    <mergeCell ref="I6:I7"/>
    <mergeCell ref="F6:F7"/>
  </mergeCells>
  <printOptions/>
  <pageMargins left="0.9" right="0.2" top="0.56" bottom="0.52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6">
      <selection activeCell="K16" sqref="K1:N16384"/>
    </sheetView>
  </sheetViews>
  <sheetFormatPr defaultColWidth="9.140625" defaultRowHeight="12.75"/>
  <cols>
    <col min="1" max="1" width="47.28125" style="62" customWidth="1"/>
    <col min="2" max="2" width="6.28125" style="0" customWidth="1"/>
    <col min="3" max="3" width="4.8515625" style="0" customWidth="1"/>
    <col min="4" max="5" width="0.13671875" style="0" customWidth="1"/>
    <col min="6" max="6" width="15.140625" style="0" customWidth="1"/>
    <col min="7" max="9" width="15.421875" style="0" bestFit="1" customWidth="1"/>
    <col min="10" max="10" width="4.140625" style="0" customWidth="1"/>
    <col min="11" max="11" width="14.8515625" style="1" hidden="1" customWidth="1"/>
    <col min="12" max="12" width="12.7109375" style="1" hidden="1" customWidth="1"/>
    <col min="13" max="14" width="0" style="0" hidden="1" customWidth="1"/>
  </cols>
  <sheetData>
    <row r="1" spans="1:9" ht="22.5">
      <c r="A1" s="183" t="s">
        <v>250</v>
      </c>
      <c r="B1" s="183"/>
      <c r="C1" s="183"/>
      <c r="D1" s="183"/>
      <c r="E1" s="183"/>
      <c r="F1" s="183"/>
      <c r="G1" s="183"/>
      <c r="H1" s="183"/>
      <c r="I1" s="183"/>
    </row>
    <row r="2" spans="1:9" ht="15.75">
      <c r="A2" s="262" t="s">
        <v>574</v>
      </c>
      <c r="B2" s="262"/>
      <c r="C2" s="262"/>
      <c r="D2" s="262"/>
      <c r="E2" s="262"/>
      <c r="F2" s="262"/>
      <c r="G2" s="262"/>
      <c r="H2" s="262"/>
      <c r="I2" s="262"/>
    </row>
    <row r="3" spans="1:7" ht="15">
      <c r="A3" s="263"/>
      <c r="B3" s="263"/>
      <c r="C3" s="263"/>
      <c r="D3" s="263"/>
      <c r="E3" s="263"/>
      <c r="F3" s="263"/>
      <c r="G3" s="263"/>
    </row>
    <row r="4" spans="1:9" ht="54.75" customHeight="1">
      <c r="A4" s="86" t="s">
        <v>251</v>
      </c>
      <c r="B4" s="86" t="s">
        <v>252</v>
      </c>
      <c r="C4" s="86" t="s">
        <v>38</v>
      </c>
      <c r="D4" s="86" t="s">
        <v>568</v>
      </c>
      <c r="E4" s="86" t="s">
        <v>569</v>
      </c>
      <c r="F4" s="86" t="s">
        <v>354</v>
      </c>
      <c r="G4" s="86" t="s">
        <v>355</v>
      </c>
      <c r="H4" s="86" t="s">
        <v>356</v>
      </c>
      <c r="I4" s="86" t="s">
        <v>357</v>
      </c>
    </row>
    <row r="5" spans="1:11" ht="16.5">
      <c r="A5" s="82" t="s">
        <v>253</v>
      </c>
      <c r="B5" s="83" t="s">
        <v>43</v>
      </c>
      <c r="C5" s="84" t="s">
        <v>43</v>
      </c>
      <c r="D5" s="85" t="s">
        <v>43</v>
      </c>
      <c r="E5" s="85" t="s">
        <v>43</v>
      </c>
      <c r="F5" s="85"/>
      <c r="G5" s="85"/>
      <c r="H5" s="85" t="s">
        <v>43</v>
      </c>
      <c r="I5" s="85"/>
      <c r="K5" s="1">
        <v>179379864477</v>
      </c>
    </row>
    <row r="6" spans="1:11" ht="15">
      <c r="A6" s="40" t="s">
        <v>254</v>
      </c>
      <c r="B6" s="41" t="s">
        <v>255</v>
      </c>
      <c r="C6" s="42"/>
      <c r="D6" s="23">
        <v>48498899409</v>
      </c>
      <c r="E6" s="23">
        <v>165749791892</v>
      </c>
      <c r="F6" s="23">
        <v>179582158477</v>
      </c>
      <c r="G6" s="23">
        <v>189908682903</v>
      </c>
      <c r="H6" s="23">
        <f>D6+E6+F6</f>
        <v>393830849778</v>
      </c>
      <c r="I6" s="23">
        <v>390937995211</v>
      </c>
      <c r="K6" s="1">
        <v>202294000</v>
      </c>
    </row>
    <row r="7" spans="1:11" ht="30">
      <c r="A7" s="40" t="s">
        <v>256</v>
      </c>
      <c r="B7" s="41" t="s">
        <v>257</v>
      </c>
      <c r="C7" s="42"/>
      <c r="D7" s="81">
        <v>-9425142151</v>
      </c>
      <c r="E7" s="89">
        <v>-45167849659</v>
      </c>
      <c r="F7" s="89">
        <v>-50778114882</v>
      </c>
      <c r="G7" s="89">
        <v>-41074762166</v>
      </c>
      <c r="H7" s="91">
        <f aca="true" t="shared" si="0" ref="H7:H12">D7+E7+F7</f>
        <v>-105371106692</v>
      </c>
      <c r="I7" s="89">
        <v>-74517876023</v>
      </c>
      <c r="K7" s="1">
        <f>K5+K6</f>
        <v>179582158477</v>
      </c>
    </row>
    <row r="8" spans="1:9" ht="15">
      <c r="A8" s="40" t="s">
        <v>258</v>
      </c>
      <c r="B8" s="41" t="s">
        <v>259</v>
      </c>
      <c r="C8" s="42"/>
      <c r="D8" s="23">
        <v>-5336016000</v>
      </c>
      <c r="E8" s="23">
        <v>-7321348000</v>
      </c>
      <c r="F8" s="23">
        <v>-11149525000</v>
      </c>
      <c r="G8" s="23">
        <v>-9661223000</v>
      </c>
      <c r="H8" s="23">
        <f t="shared" si="0"/>
        <v>-23806889000</v>
      </c>
      <c r="I8" s="23">
        <v>-24328429000</v>
      </c>
    </row>
    <row r="9" spans="1:9" ht="15">
      <c r="A9" s="40" t="s">
        <v>260</v>
      </c>
      <c r="B9" s="41" t="s">
        <v>261</v>
      </c>
      <c r="C9" s="42"/>
      <c r="D9" s="23">
        <v>-705703844</v>
      </c>
      <c r="E9" s="23">
        <v>-297322414</v>
      </c>
      <c r="F9" s="23">
        <v>-257196635</v>
      </c>
      <c r="G9" s="23">
        <v>-710543820</v>
      </c>
      <c r="H9" s="23">
        <f t="shared" si="0"/>
        <v>-1260222893</v>
      </c>
      <c r="I9" s="23">
        <v>-6294249318</v>
      </c>
    </row>
    <row r="10" spans="1:9" ht="15">
      <c r="A10" s="40" t="s">
        <v>262</v>
      </c>
      <c r="B10" s="41" t="s">
        <v>263</v>
      </c>
      <c r="C10" s="42"/>
      <c r="D10" s="23">
        <v>-1001776835</v>
      </c>
      <c r="E10" s="23"/>
      <c r="F10" s="23">
        <v>-4344103314</v>
      </c>
      <c r="G10" s="23">
        <v>-4705534150</v>
      </c>
      <c r="H10" s="23">
        <f t="shared" si="0"/>
        <v>-5345880149</v>
      </c>
      <c r="I10" s="23">
        <v>-4705534150</v>
      </c>
    </row>
    <row r="11" spans="1:12" ht="15">
      <c r="A11" s="40" t="s">
        <v>264</v>
      </c>
      <c r="B11" s="41" t="s">
        <v>265</v>
      </c>
      <c r="C11" s="42"/>
      <c r="D11" s="23">
        <v>560294706</v>
      </c>
      <c r="E11" s="23">
        <v>609068509</v>
      </c>
      <c r="F11" s="23">
        <v>1300183069</v>
      </c>
      <c r="G11" s="23">
        <v>899932750</v>
      </c>
      <c r="H11" s="23">
        <f t="shared" si="0"/>
        <v>2469546284</v>
      </c>
      <c r="I11" s="23">
        <v>3232856740</v>
      </c>
      <c r="K11" s="1">
        <v>11064207</v>
      </c>
      <c r="L11" s="114">
        <v>516224166</v>
      </c>
    </row>
    <row r="12" spans="1:12" ht="15">
      <c r="A12" s="40" t="s">
        <v>266</v>
      </c>
      <c r="B12" s="41" t="s">
        <v>267</v>
      </c>
      <c r="C12" s="42"/>
      <c r="D12" s="23">
        <v>-2431958438</v>
      </c>
      <c r="E12" s="23">
        <v>-44427757052</v>
      </c>
      <c r="F12" s="23">
        <v>-60455208517</v>
      </c>
      <c r="G12" s="23">
        <v>-62045922172</v>
      </c>
      <c r="H12" s="23">
        <f t="shared" si="0"/>
        <v>-107314924007</v>
      </c>
      <c r="I12" s="23">
        <v>-71835034277</v>
      </c>
      <c r="K12" s="1">
        <v>34000000</v>
      </c>
      <c r="L12" s="114">
        <v>20000000</v>
      </c>
    </row>
    <row r="13" spans="1:12" ht="15.75">
      <c r="A13" s="43" t="s">
        <v>268</v>
      </c>
      <c r="B13" s="44" t="s">
        <v>269</v>
      </c>
      <c r="C13" s="42"/>
      <c r="D13" s="45">
        <f aca="true" t="shared" si="1" ref="D13:I13">SUM(D6:D12)</f>
        <v>30158596847</v>
      </c>
      <c r="E13" s="45">
        <f t="shared" si="1"/>
        <v>69144583276</v>
      </c>
      <c r="F13" s="45">
        <f>SUM(F6:F12)</f>
        <v>53898193198</v>
      </c>
      <c r="G13" s="45">
        <f t="shared" si="1"/>
        <v>72610630345</v>
      </c>
      <c r="H13" s="45">
        <f t="shared" si="1"/>
        <v>153201373321</v>
      </c>
      <c r="I13" s="45">
        <f t="shared" si="1"/>
        <v>212489729183</v>
      </c>
      <c r="K13" s="1">
        <v>45832500</v>
      </c>
      <c r="L13" s="1">
        <v>8508000</v>
      </c>
    </row>
    <row r="14" spans="1:12" ht="16.5">
      <c r="A14" s="39" t="s">
        <v>270</v>
      </c>
      <c r="B14" s="46" t="s">
        <v>43</v>
      </c>
      <c r="C14" s="47"/>
      <c r="D14" s="48" t="s">
        <v>43</v>
      </c>
      <c r="E14" s="48" t="s">
        <v>43</v>
      </c>
      <c r="F14" s="48"/>
      <c r="G14" s="48">
        <f>SUM(E14:E14)</f>
        <v>0</v>
      </c>
      <c r="H14" s="48" t="s">
        <v>43</v>
      </c>
      <c r="I14" s="48">
        <f>SUM(H14:H14)</f>
        <v>0</v>
      </c>
      <c r="K14" s="1">
        <v>133026728</v>
      </c>
      <c r="L14" s="1">
        <v>1008209</v>
      </c>
    </row>
    <row r="15" spans="1:12" ht="30">
      <c r="A15" s="40" t="s">
        <v>271</v>
      </c>
      <c r="B15" s="41" t="s">
        <v>272</v>
      </c>
      <c r="C15" s="41" t="s">
        <v>43</v>
      </c>
      <c r="D15" s="23"/>
      <c r="E15" s="23"/>
      <c r="F15" s="23">
        <v>-12800000</v>
      </c>
      <c r="G15" s="23">
        <f>SUM(E15:E15)</f>
        <v>0</v>
      </c>
      <c r="H15" s="23">
        <f aca="true" t="shared" si="2" ref="H15:H21">D15+E15+F15</f>
        <v>-12800000</v>
      </c>
      <c r="I15" s="23"/>
      <c r="K15" s="1">
        <v>79628636</v>
      </c>
      <c r="L15" s="1">
        <v>220000000</v>
      </c>
    </row>
    <row r="16" spans="1:11" ht="30">
      <c r="A16" s="40" t="s">
        <v>273</v>
      </c>
      <c r="B16" s="41" t="s">
        <v>274</v>
      </c>
      <c r="C16" s="41" t="s">
        <v>43</v>
      </c>
      <c r="D16" s="23"/>
      <c r="E16" s="23"/>
      <c r="F16" s="23"/>
      <c r="G16" s="23">
        <f>SUM(E16:E16)</f>
        <v>0</v>
      </c>
      <c r="H16" s="23">
        <f t="shared" si="2"/>
        <v>0</v>
      </c>
      <c r="I16" s="23">
        <f>SUM(H16:H16)</f>
        <v>0</v>
      </c>
      <c r="K16" s="1">
        <v>1527941309</v>
      </c>
    </row>
    <row r="17" spans="1:12" ht="30">
      <c r="A17" s="40" t="s">
        <v>275</v>
      </c>
      <c r="B17" s="41">
        <v>23</v>
      </c>
      <c r="C17" s="41"/>
      <c r="D17" s="23"/>
      <c r="E17" s="23"/>
      <c r="F17" s="23"/>
      <c r="G17" s="23"/>
      <c r="H17" s="23">
        <f t="shared" si="2"/>
        <v>0</v>
      </c>
      <c r="I17" s="23"/>
      <c r="K17" s="1">
        <v>906976698</v>
      </c>
      <c r="L17" s="1">
        <v>534442694</v>
      </c>
    </row>
    <row r="18" spans="1:12" ht="30">
      <c r="A18" s="40" t="s">
        <v>276</v>
      </c>
      <c r="B18" s="41">
        <v>24</v>
      </c>
      <c r="C18" s="41"/>
      <c r="D18" s="23"/>
      <c r="E18" s="23"/>
      <c r="F18" s="23"/>
      <c r="G18" s="23"/>
      <c r="H18" s="23">
        <f t="shared" si="2"/>
        <v>0</v>
      </c>
      <c r="I18" s="23"/>
      <c r="K18" s="1">
        <v>307033289</v>
      </c>
      <c r="L18" s="1">
        <f>SUM(L11:L17)</f>
        <v>1300183069</v>
      </c>
    </row>
    <row r="19" spans="1:11" ht="15">
      <c r="A19" s="40" t="s">
        <v>277</v>
      </c>
      <c r="B19" s="41">
        <v>25</v>
      </c>
      <c r="C19" s="41"/>
      <c r="D19" s="23">
        <v>-744600000</v>
      </c>
      <c r="E19" s="23">
        <v>-1489000000</v>
      </c>
      <c r="F19" s="23">
        <v>-77311000000</v>
      </c>
      <c r="G19" s="23">
        <v>-72000000000</v>
      </c>
      <c r="H19" s="23">
        <f t="shared" si="2"/>
        <v>-79544600000</v>
      </c>
      <c r="I19" s="23">
        <v>-72000000000</v>
      </c>
      <c r="K19" s="1">
        <v>100000000</v>
      </c>
    </row>
    <row r="20" spans="1:11" ht="30">
      <c r="A20" s="49" t="s">
        <v>278</v>
      </c>
      <c r="B20" s="41">
        <v>26</v>
      </c>
      <c r="C20" s="41" t="s">
        <v>43</v>
      </c>
      <c r="D20" s="81"/>
      <c r="E20" s="81"/>
      <c r="F20" s="81">
        <v>25000000000</v>
      </c>
      <c r="G20" s="81">
        <v>58500000000</v>
      </c>
      <c r="H20" s="91">
        <f t="shared" si="2"/>
        <v>25000000000</v>
      </c>
      <c r="I20" s="81">
        <v>58976544000</v>
      </c>
      <c r="K20" s="1">
        <v>24000000</v>
      </c>
    </row>
    <row r="21" spans="1:11" ht="15">
      <c r="A21" s="49" t="s">
        <v>279</v>
      </c>
      <c r="B21" s="41">
        <v>27</v>
      </c>
      <c r="C21" s="41" t="s">
        <v>43</v>
      </c>
      <c r="D21" s="23">
        <v>175122375</v>
      </c>
      <c r="E21" s="23">
        <v>56519905</v>
      </c>
      <c r="F21" s="23">
        <v>362134158</v>
      </c>
      <c r="G21" s="23">
        <v>406904570</v>
      </c>
      <c r="H21" s="23">
        <f t="shared" si="2"/>
        <v>593776438</v>
      </c>
      <c r="I21" s="23">
        <v>494763591</v>
      </c>
      <c r="K21" s="1">
        <v>2054618229</v>
      </c>
    </row>
    <row r="22" spans="1:11" ht="15">
      <c r="A22" s="50" t="s">
        <v>280</v>
      </c>
      <c r="B22" s="44" t="s">
        <v>281</v>
      </c>
      <c r="C22" s="44" t="s">
        <v>43</v>
      </c>
      <c r="D22" s="45">
        <f aca="true" t="shared" si="3" ref="D22:I22">SUM(D15:D21)</f>
        <v>-569477625</v>
      </c>
      <c r="E22" s="45">
        <f t="shared" si="3"/>
        <v>-1432480095</v>
      </c>
      <c r="F22" s="45">
        <f>SUM(F15:F21)</f>
        <v>-51961665842</v>
      </c>
      <c r="G22" s="45">
        <f t="shared" si="3"/>
        <v>-13093095430</v>
      </c>
      <c r="H22" s="45">
        <f t="shared" si="3"/>
        <v>-53963623562</v>
      </c>
      <c r="I22" s="45">
        <f t="shared" si="3"/>
        <v>-12528692409</v>
      </c>
      <c r="K22" s="1">
        <v>67000000</v>
      </c>
    </row>
    <row r="23" spans="1:11" ht="18">
      <c r="A23" s="51" t="s">
        <v>282</v>
      </c>
      <c r="B23" s="41" t="s">
        <v>43</v>
      </c>
      <c r="C23" s="41" t="s">
        <v>43</v>
      </c>
      <c r="D23" s="23" t="s">
        <v>43</v>
      </c>
      <c r="E23" s="23" t="s">
        <v>43</v>
      </c>
      <c r="F23" s="23"/>
      <c r="G23" s="23">
        <f>SUM(E23:E23)</f>
        <v>0</v>
      </c>
      <c r="H23" s="23" t="s">
        <v>43</v>
      </c>
      <c r="I23" s="23">
        <f>SUM(H23:H23)</f>
        <v>0</v>
      </c>
      <c r="K23" s="1">
        <v>3073680104</v>
      </c>
    </row>
    <row r="24" spans="1:12" ht="15">
      <c r="A24" s="49" t="s">
        <v>283</v>
      </c>
      <c r="B24" s="41" t="s">
        <v>284</v>
      </c>
      <c r="C24" s="41" t="s">
        <v>43</v>
      </c>
      <c r="D24" s="23">
        <v>3368520000</v>
      </c>
      <c r="E24" s="23"/>
      <c r="F24" s="23">
        <v>3335652000</v>
      </c>
      <c r="G24" s="23"/>
      <c r="H24" s="23">
        <f>D24+E24+F24</f>
        <v>6704172000</v>
      </c>
      <c r="I24" s="23">
        <v>12476923000</v>
      </c>
      <c r="K24" s="1">
        <v>297738407</v>
      </c>
      <c r="L24" s="1">
        <v>56598802</v>
      </c>
    </row>
    <row r="25" spans="1:12" ht="15">
      <c r="A25" s="49" t="s">
        <v>285</v>
      </c>
      <c r="B25" s="41" t="s">
        <v>286</v>
      </c>
      <c r="C25" s="41" t="s">
        <v>43</v>
      </c>
      <c r="D25" s="23">
        <v>-51497064719</v>
      </c>
      <c r="E25" s="23">
        <v>-38403780945</v>
      </c>
      <c r="F25" s="23">
        <v>-31431490391</v>
      </c>
      <c r="G25" s="23">
        <v>-83428653028</v>
      </c>
      <c r="H25" s="23">
        <f>D25+E25+F25</f>
        <v>-121332336055</v>
      </c>
      <c r="I25" s="23">
        <v>-236054719365</v>
      </c>
      <c r="K25" s="1">
        <v>-4344103314</v>
      </c>
      <c r="L25" s="1">
        <v>200597833</v>
      </c>
    </row>
    <row r="26" spans="1:12" ht="15">
      <c r="A26" s="50" t="s">
        <v>287</v>
      </c>
      <c r="B26" s="44" t="s">
        <v>288</v>
      </c>
      <c r="C26" s="44" t="s">
        <v>43</v>
      </c>
      <c r="D26" s="45">
        <f>SUM(D24:D25)</f>
        <v>-48128544719</v>
      </c>
      <c r="E26" s="45">
        <f>SUM(E24:E25)</f>
        <v>-38403780945</v>
      </c>
      <c r="F26" s="45">
        <f>SUM(F24:F25)</f>
        <v>-28095838391</v>
      </c>
      <c r="G26" s="45">
        <f>SUM(G23:G25)</f>
        <v>-83428653028</v>
      </c>
      <c r="H26" s="45">
        <f>SUM(H24:H25)</f>
        <v>-114628164055</v>
      </c>
      <c r="I26" s="45">
        <f>SUM(I23:I25)</f>
        <v>-223577796365</v>
      </c>
      <c r="K26" s="1">
        <v>56136771724</v>
      </c>
      <c r="L26" s="1">
        <f>SUM(L24:L25)</f>
        <v>257196635</v>
      </c>
    </row>
    <row r="27" spans="1:11" ht="31.5">
      <c r="A27" s="43" t="s">
        <v>295</v>
      </c>
      <c r="B27" s="52" t="s">
        <v>296</v>
      </c>
      <c r="C27" s="52" t="s">
        <v>43</v>
      </c>
      <c r="D27" s="45">
        <f aca="true" t="shared" si="4" ref="D27:I27">SUM(D13+D22+D26)</f>
        <v>-18539425497</v>
      </c>
      <c r="E27" s="45">
        <f t="shared" si="4"/>
        <v>29308322236</v>
      </c>
      <c r="F27" s="45">
        <f>SUM(F13+F22+F26)</f>
        <v>-26159311035</v>
      </c>
      <c r="G27" s="45">
        <f t="shared" si="4"/>
        <v>-23911118113</v>
      </c>
      <c r="H27" s="45">
        <f t="shared" si="4"/>
        <v>-15390414296</v>
      </c>
      <c r="I27" s="45">
        <f t="shared" si="4"/>
        <v>-23616759591</v>
      </c>
      <c r="K27" s="1">
        <f>SUM(K11:K26)</f>
        <v>60455208517</v>
      </c>
    </row>
    <row r="28" spans="1:9" ht="15">
      <c r="A28" s="40" t="s">
        <v>297</v>
      </c>
      <c r="B28" s="41" t="s">
        <v>298</v>
      </c>
      <c r="C28" s="41" t="s">
        <v>43</v>
      </c>
      <c r="D28" s="23">
        <v>23006348389</v>
      </c>
      <c r="E28" s="23">
        <v>4466922892</v>
      </c>
      <c r="F28" s="23">
        <v>33775245128</v>
      </c>
      <c r="G28" s="23">
        <v>26234478821</v>
      </c>
      <c r="H28" s="23">
        <v>23006348389</v>
      </c>
      <c r="I28" s="23">
        <v>25940120299</v>
      </c>
    </row>
    <row r="29" spans="1:9" ht="15">
      <c r="A29" s="40"/>
      <c r="B29" s="41">
        <v>61</v>
      </c>
      <c r="C29" s="41"/>
      <c r="D29" s="23"/>
      <c r="E29" s="23"/>
      <c r="F29" s="23"/>
      <c r="G29" s="23"/>
      <c r="H29" s="23"/>
      <c r="I29" s="23"/>
    </row>
    <row r="30" spans="1:9" ht="25.5">
      <c r="A30" s="43" t="s">
        <v>299</v>
      </c>
      <c r="B30" s="52" t="s">
        <v>300</v>
      </c>
      <c r="C30" s="52" t="s">
        <v>301</v>
      </c>
      <c r="D30" s="45">
        <f aca="true" t="shared" si="5" ref="D30:I30">SUM(D27+D28)</f>
        <v>4466922892</v>
      </c>
      <c r="E30" s="45">
        <f t="shared" si="5"/>
        <v>33775245128</v>
      </c>
      <c r="F30" s="45">
        <f t="shared" si="5"/>
        <v>7615934093</v>
      </c>
      <c r="G30" s="45">
        <f t="shared" si="5"/>
        <v>2323360708</v>
      </c>
      <c r="H30" s="45">
        <f t="shared" si="5"/>
        <v>7615934093</v>
      </c>
      <c r="I30" s="45">
        <f t="shared" si="5"/>
        <v>2323360708</v>
      </c>
    </row>
    <row r="31" spans="1:9" ht="15">
      <c r="A31" s="53"/>
      <c r="B31" s="54"/>
      <c r="C31" s="54"/>
      <c r="D31" s="54"/>
      <c r="E31" s="54"/>
      <c r="F31" s="54"/>
      <c r="G31" s="54"/>
      <c r="H31" s="54"/>
      <c r="I31" s="54"/>
    </row>
    <row r="32" spans="1:9" ht="15">
      <c r="A32" s="55"/>
      <c r="B32" s="33"/>
      <c r="C32" s="33"/>
      <c r="D32" s="33"/>
      <c r="E32" s="33"/>
      <c r="F32" s="33"/>
      <c r="G32" s="33"/>
      <c r="H32" s="33"/>
      <c r="I32" s="33"/>
    </row>
    <row r="33" spans="1:9" ht="15">
      <c r="A33" s="55"/>
      <c r="B33" s="56"/>
      <c r="C33" s="56"/>
      <c r="D33" s="56"/>
      <c r="E33" s="56"/>
      <c r="F33" s="56"/>
      <c r="G33" s="186" t="s">
        <v>240</v>
      </c>
      <c r="H33" s="186"/>
      <c r="I33" s="186"/>
    </row>
    <row r="34" spans="1:9" ht="17.25">
      <c r="A34" s="182" t="s">
        <v>571</v>
      </c>
      <c r="B34" s="182"/>
      <c r="C34" s="182"/>
      <c r="D34" s="87"/>
      <c r="E34" s="88"/>
      <c r="F34" s="88"/>
      <c r="G34" s="185" t="s">
        <v>302</v>
      </c>
      <c r="H34" s="185"/>
      <c r="I34" s="185"/>
    </row>
    <row r="35" spans="1:9" ht="15">
      <c r="A35" s="57"/>
      <c r="B35" s="58"/>
      <c r="C35" s="58"/>
      <c r="D35" s="58"/>
      <c r="E35" s="58"/>
      <c r="F35" s="58"/>
      <c r="G35" s="58"/>
      <c r="H35" s="58"/>
      <c r="I35" s="58"/>
    </row>
    <row r="36" spans="1:9" ht="15">
      <c r="A36" s="57"/>
      <c r="B36" s="58"/>
      <c r="C36" s="58"/>
      <c r="D36" s="58"/>
      <c r="E36" s="58"/>
      <c r="F36" s="113"/>
      <c r="G36" s="58"/>
      <c r="H36" s="58"/>
      <c r="I36" s="58"/>
    </row>
    <row r="37" spans="1:9" ht="15">
      <c r="A37" s="55"/>
      <c r="B37" s="33"/>
      <c r="C37" s="33"/>
      <c r="D37" s="59"/>
      <c r="E37" s="59"/>
      <c r="F37" s="59"/>
      <c r="G37" s="33"/>
      <c r="H37" s="59"/>
      <c r="I37" s="33"/>
    </row>
    <row r="38" spans="1:9" ht="15">
      <c r="A38" s="55"/>
      <c r="B38" s="33"/>
      <c r="C38" s="33"/>
      <c r="D38" s="59"/>
      <c r="E38" s="59"/>
      <c r="F38" s="59"/>
      <c r="G38" s="59"/>
      <c r="H38" s="59"/>
      <c r="I38" s="33"/>
    </row>
    <row r="39" spans="1:9" ht="16.5">
      <c r="A39" s="60" t="s">
        <v>303</v>
      </c>
      <c r="B39" s="33"/>
      <c r="C39" s="33"/>
      <c r="D39" s="59"/>
      <c r="E39" s="59"/>
      <c r="F39" s="59"/>
      <c r="G39" s="59"/>
      <c r="H39" s="59"/>
      <c r="I39" s="33"/>
    </row>
    <row r="40" spans="1:9" ht="15">
      <c r="A40" s="55"/>
      <c r="B40" s="33"/>
      <c r="C40" s="33"/>
      <c r="D40" s="59"/>
      <c r="E40" s="59"/>
      <c r="F40" s="59"/>
      <c r="G40" s="59"/>
      <c r="H40" s="59"/>
      <c r="I40" s="33"/>
    </row>
    <row r="41" spans="1:9" ht="15">
      <c r="A41" s="55"/>
      <c r="B41" s="33"/>
      <c r="C41" s="33"/>
      <c r="D41" s="61"/>
      <c r="E41" s="61"/>
      <c r="F41" s="61"/>
      <c r="G41" s="59"/>
      <c r="H41" s="61"/>
      <c r="I41" s="33"/>
    </row>
    <row r="42" spans="1:9" ht="15">
      <c r="A42" s="55"/>
      <c r="B42" s="33"/>
      <c r="C42" s="33"/>
      <c r="D42" s="61"/>
      <c r="E42" s="61"/>
      <c r="F42" s="61"/>
      <c r="G42" s="34"/>
      <c r="H42" s="34"/>
      <c r="I42" s="34"/>
    </row>
    <row r="43" spans="1:9" ht="15">
      <c r="A43" s="55"/>
      <c r="B43" s="33"/>
      <c r="C43" s="33"/>
      <c r="D43" s="61"/>
      <c r="E43" s="61"/>
      <c r="F43" s="61"/>
      <c r="G43" s="34"/>
      <c r="H43" s="34"/>
      <c r="I43" s="34"/>
    </row>
    <row r="44" spans="4:8" ht="15">
      <c r="D44" s="61"/>
      <c r="E44" s="61"/>
      <c r="F44" s="61"/>
      <c r="G44" s="1"/>
      <c r="H44" s="61"/>
    </row>
    <row r="45" spans="4:8" ht="15">
      <c r="D45" s="61"/>
      <c r="E45" s="61"/>
      <c r="F45" s="61"/>
      <c r="G45" s="1"/>
      <c r="H45" s="61"/>
    </row>
    <row r="46" spans="4:8" ht="15">
      <c r="D46" s="61"/>
      <c r="E46" s="61"/>
      <c r="F46" s="61"/>
      <c r="H46" s="61"/>
    </row>
    <row r="47" spans="4:8" ht="15">
      <c r="D47" s="61"/>
      <c r="E47" s="61"/>
      <c r="F47" s="61"/>
      <c r="H47" s="61"/>
    </row>
    <row r="48" spans="4:8" ht="15">
      <c r="D48" s="61"/>
      <c r="E48" s="61"/>
      <c r="F48" s="61"/>
      <c r="H48" s="61"/>
    </row>
    <row r="49" spans="4:8" ht="15">
      <c r="D49" s="61"/>
      <c r="E49" s="61"/>
      <c r="F49" s="61"/>
      <c r="H49" s="61"/>
    </row>
    <row r="50" spans="4:8" ht="15">
      <c r="D50" s="61"/>
      <c r="E50" s="61"/>
      <c r="F50" s="61"/>
      <c r="H50" s="61"/>
    </row>
    <row r="51" spans="4:8" ht="15">
      <c r="D51" s="1"/>
      <c r="E51" s="1"/>
      <c r="F51" s="1"/>
      <c r="H51" s="1"/>
    </row>
  </sheetData>
  <mergeCells count="6">
    <mergeCell ref="A1:I1"/>
    <mergeCell ref="A2:I2"/>
    <mergeCell ref="A34:C34"/>
    <mergeCell ref="G34:I34"/>
    <mergeCell ref="A3:G3"/>
    <mergeCell ref="G33:I3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98"/>
  <sheetViews>
    <sheetView workbookViewId="0" topLeftCell="A253">
      <selection activeCell="L220" sqref="L1:V16384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3" width="6.28125" style="0" customWidth="1"/>
    <col min="4" max="4" width="4.7109375" style="0" customWidth="1"/>
    <col min="5" max="5" width="12.8515625" style="0" customWidth="1"/>
    <col min="6" max="6" width="11.57421875" style="0" customWidth="1"/>
    <col min="7" max="7" width="13.28125" style="0" customWidth="1"/>
    <col min="8" max="8" width="10.7109375" style="0" customWidth="1"/>
    <col min="9" max="9" width="12.8515625" style="0" customWidth="1"/>
    <col min="10" max="10" width="14.00390625" style="0" customWidth="1"/>
    <col min="12" max="12" width="14.8515625" style="0" hidden="1" customWidth="1"/>
    <col min="13" max="13" width="14.8515625" style="1" hidden="1" customWidth="1"/>
    <col min="14" max="22" width="0" style="0" hidden="1" customWidth="1"/>
  </cols>
  <sheetData>
    <row r="2" spans="2:10" ht="15.75" customHeight="1">
      <c r="B2" s="244" t="s">
        <v>304</v>
      </c>
      <c r="C2" s="244"/>
      <c r="D2" s="244"/>
      <c r="E2" s="244"/>
      <c r="F2" s="244"/>
      <c r="G2" s="244"/>
      <c r="H2" s="244"/>
      <c r="I2" s="244"/>
      <c r="J2" s="244"/>
    </row>
    <row r="3" spans="2:10" ht="21.75" customHeight="1">
      <c r="B3" s="178" t="s">
        <v>8</v>
      </c>
      <c r="C3" s="178"/>
      <c r="D3" s="178"/>
      <c r="E3" s="178"/>
      <c r="F3" s="178"/>
      <c r="G3" s="178"/>
      <c r="H3" s="178"/>
      <c r="I3" s="178"/>
      <c r="J3" s="178"/>
    </row>
    <row r="4" spans="2:10" ht="12.75" customHeight="1">
      <c r="B4" s="63"/>
      <c r="C4" s="64"/>
      <c r="D4" s="64"/>
      <c r="E4" s="64"/>
      <c r="F4" s="64"/>
      <c r="G4" s="64"/>
      <c r="H4" s="64"/>
      <c r="I4" s="64"/>
      <c r="J4" s="64"/>
    </row>
    <row r="5" spans="2:10" ht="17.25">
      <c r="B5" s="245" t="s">
        <v>9</v>
      </c>
      <c r="C5" s="246"/>
      <c r="D5" s="246"/>
      <c r="E5" s="246"/>
      <c r="F5" s="246"/>
      <c r="G5" s="246"/>
      <c r="H5" s="246"/>
      <c r="I5" s="246"/>
      <c r="J5" s="65"/>
    </row>
    <row r="6" spans="2:10" ht="19.5" customHeight="1">
      <c r="B6" s="247" t="s">
        <v>10</v>
      </c>
      <c r="C6" s="247"/>
      <c r="D6" s="247"/>
      <c r="E6" s="247"/>
      <c r="F6" s="247"/>
      <c r="G6" s="247"/>
      <c r="H6" s="247"/>
      <c r="I6" s="247"/>
      <c r="J6" s="66"/>
    </row>
    <row r="7" spans="2:10" ht="67.5" customHeight="1">
      <c r="B7" s="243" t="s">
        <v>305</v>
      </c>
      <c r="C7" s="243"/>
      <c r="D7" s="243"/>
      <c r="E7" s="243"/>
      <c r="F7" s="243"/>
      <c r="G7" s="243"/>
      <c r="H7" s="243"/>
      <c r="I7" s="243"/>
      <c r="J7" s="243"/>
    </row>
    <row r="8" spans="2:10" ht="37.5" customHeight="1">
      <c r="B8" s="215" t="s">
        <v>555</v>
      </c>
      <c r="C8" s="215"/>
      <c r="D8" s="215"/>
      <c r="E8" s="215"/>
      <c r="F8" s="215"/>
      <c r="G8" s="215"/>
      <c r="H8" s="215"/>
      <c r="I8" s="215"/>
      <c r="J8" s="215"/>
    </row>
    <row r="9" spans="2:10" ht="36" customHeight="1">
      <c r="B9" s="215" t="s">
        <v>20</v>
      </c>
      <c r="C9" s="215"/>
      <c r="D9" s="215"/>
      <c r="E9" s="215"/>
      <c r="F9" s="215"/>
      <c r="G9" s="215"/>
      <c r="H9" s="215"/>
      <c r="I9" s="215"/>
      <c r="J9" s="215"/>
    </row>
    <row r="10" spans="2:10" ht="12.75" customHeight="1">
      <c r="B10" s="215" t="s">
        <v>306</v>
      </c>
      <c r="C10" s="215"/>
      <c r="D10" s="215"/>
      <c r="E10" s="215"/>
      <c r="F10" s="215"/>
      <c r="G10" s="215"/>
      <c r="H10" s="215"/>
      <c r="I10" s="215"/>
      <c r="J10" s="215"/>
    </row>
    <row r="11" spans="2:10" ht="20.25" customHeight="1">
      <c r="B11" s="215" t="s">
        <v>307</v>
      </c>
      <c r="C11" s="215"/>
      <c r="D11" s="215"/>
      <c r="E11" s="215"/>
      <c r="F11" s="215"/>
      <c r="G11" s="215"/>
      <c r="H11" s="215"/>
      <c r="I11" s="215"/>
      <c r="J11" s="215"/>
    </row>
    <row r="12" spans="2:10" ht="29.25" customHeight="1">
      <c r="B12" s="215" t="s">
        <v>339</v>
      </c>
      <c r="C12" s="215"/>
      <c r="D12" s="215"/>
      <c r="E12" s="215"/>
      <c r="F12" s="215"/>
      <c r="G12" s="215"/>
      <c r="H12" s="215"/>
      <c r="I12" s="215"/>
      <c r="J12" s="215"/>
    </row>
    <row r="13" spans="2:10" ht="18" customHeight="1">
      <c r="B13" s="215" t="s">
        <v>338</v>
      </c>
      <c r="C13" s="215"/>
      <c r="D13" s="215"/>
      <c r="E13" s="215"/>
      <c r="F13" s="215"/>
      <c r="G13" s="215"/>
      <c r="H13" s="215"/>
      <c r="I13" s="215"/>
      <c r="J13" s="215"/>
    </row>
    <row r="14" spans="2:10" ht="18" customHeight="1">
      <c r="B14" s="214" t="s">
        <v>336</v>
      </c>
      <c r="C14" s="214"/>
      <c r="D14" s="214"/>
      <c r="E14" s="214"/>
      <c r="F14" s="214"/>
      <c r="G14" s="214"/>
      <c r="H14" s="214"/>
      <c r="I14" s="214"/>
      <c r="J14" s="214"/>
    </row>
    <row r="15" spans="2:10" ht="16.5" customHeight="1">
      <c r="B15" s="214" t="s">
        <v>6</v>
      </c>
      <c r="C15" s="214"/>
      <c r="D15" s="214"/>
      <c r="E15" s="214"/>
      <c r="F15" s="214"/>
      <c r="G15" s="214"/>
      <c r="H15" s="214"/>
      <c r="I15" s="214"/>
      <c r="J15" s="214"/>
    </row>
    <row r="16" spans="2:10" ht="15">
      <c r="B16" s="214" t="s">
        <v>308</v>
      </c>
      <c r="C16" s="214"/>
      <c r="D16" s="214"/>
      <c r="E16" s="214"/>
      <c r="F16" s="214"/>
      <c r="G16" s="214"/>
      <c r="H16" s="214"/>
      <c r="I16" s="214"/>
      <c r="J16" s="214"/>
    </row>
    <row r="17" spans="2:10" ht="30" customHeight="1">
      <c r="B17" s="213" t="s">
        <v>337</v>
      </c>
      <c r="C17" s="213"/>
      <c r="D17" s="213"/>
      <c r="E17" s="213"/>
      <c r="F17" s="213"/>
      <c r="G17" s="213"/>
      <c r="H17" s="213"/>
      <c r="I17" s="213"/>
      <c r="J17" s="213"/>
    </row>
    <row r="18" spans="2:10" ht="30.75" customHeight="1">
      <c r="B18" s="215" t="s">
        <v>340</v>
      </c>
      <c r="C18" s="215"/>
      <c r="D18" s="215"/>
      <c r="E18" s="215"/>
      <c r="F18" s="215"/>
      <c r="G18" s="215"/>
      <c r="H18" s="215"/>
      <c r="I18" s="215"/>
      <c r="J18" s="215"/>
    </row>
    <row r="19" spans="2:10" ht="15">
      <c r="B19" s="215" t="s">
        <v>11</v>
      </c>
      <c r="C19" s="215"/>
      <c r="D19" s="215"/>
      <c r="E19" s="215"/>
      <c r="F19" s="215"/>
      <c r="G19" s="215"/>
      <c r="H19" s="215"/>
      <c r="I19" s="215"/>
      <c r="J19" s="215"/>
    </row>
    <row r="20" spans="2:10" ht="30.75" customHeight="1">
      <c r="B20" s="215" t="s">
        <v>341</v>
      </c>
      <c r="C20" s="215"/>
      <c r="D20" s="215"/>
      <c r="E20" s="215"/>
      <c r="F20" s="215"/>
      <c r="G20" s="215"/>
      <c r="H20" s="215"/>
      <c r="I20" s="215"/>
      <c r="J20" s="215"/>
    </row>
    <row r="21" spans="2:10" ht="18.75" customHeight="1">
      <c r="B21" s="215" t="s">
        <v>342</v>
      </c>
      <c r="C21" s="215"/>
      <c r="D21" s="215"/>
      <c r="E21" s="215"/>
      <c r="F21" s="215"/>
      <c r="G21" s="215"/>
      <c r="H21" s="215"/>
      <c r="I21" s="215"/>
      <c r="J21" s="215"/>
    </row>
    <row r="22" spans="2:10" ht="24" customHeight="1">
      <c r="B22" s="241" t="s">
        <v>12</v>
      </c>
      <c r="C22" s="242"/>
      <c r="D22" s="242"/>
      <c r="E22" s="242"/>
      <c r="F22" s="242"/>
      <c r="G22" s="242"/>
      <c r="H22" s="242"/>
      <c r="I22" s="242"/>
      <c r="J22" s="242"/>
    </row>
    <row r="23" spans="2:10" ht="38.25" customHeight="1">
      <c r="B23" s="214" t="s">
        <v>309</v>
      </c>
      <c r="C23" s="214"/>
      <c r="D23" s="214"/>
      <c r="E23" s="214"/>
      <c r="F23" s="214"/>
      <c r="G23" s="214"/>
      <c r="H23" s="214"/>
      <c r="I23" s="214"/>
      <c r="J23" s="214"/>
    </row>
    <row r="24" spans="2:10" ht="17.25" customHeight="1">
      <c r="B24" s="214" t="s">
        <v>310</v>
      </c>
      <c r="C24" s="214"/>
      <c r="D24" s="214"/>
      <c r="E24" s="214"/>
      <c r="F24" s="214"/>
      <c r="G24" s="214"/>
      <c r="H24" s="214"/>
      <c r="I24" s="214"/>
      <c r="J24" s="214"/>
    </row>
    <row r="25" spans="2:10" ht="17.25" customHeight="1">
      <c r="B25" s="215" t="s">
        <v>311</v>
      </c>
      <c r="C25" s="215"/>
      <c r="D25" s="215"/>
      <c r="E25" s="215"/>
      <c r="F25" s="215"/>
      <c r="G25" s="215"/>
      <c r="H25" s="215"/>
      <c r="I25" s="215"/>
      <c r="J25" s="215"/>
    </row>
    <row r="26" spans="2:10" ht="24" customHeight="1">
      <c r="B26" s="241" t="s">
        <v>13</v>
      </c>
      <c r="C26" s="241"/>
      <c r="D26" s="241"/>
      <c r="E26" s="241"/>
      <c r="F26" s="241"/>
      <c r="G26" s="241"/>
      <c r="H26" s="241"/>
      <c r="I26" s="241"/>
      <c r="J26" s="241"/>
    </row>
    <row r="27" spans="2:10" ht="15">
      <c r="B27" s="214" t="s">
        <v>343</v>
      </c>
      <c r="C27" s="214"/>
      <c r="D27" s="214"/>
      <c r="E27" s="214"/>
      <c r="F27" s="214"/>
      <c r="G27" s="214"/>
      <c r="H27" s="214"/>
      <c r="I27" s="214"/>
      <c r="J27" s="214"/>
    </row>
    <row r="28" spans="2:10" ht="40.5" customHeight="1">
      <c r="B28" s="215" t="s">
        <v>312</v>
      </c>
      <c r="C28" s="215"/>
      <c r="D28" s="215"/>
      <c r="E28" s="215"/>
      <c r="F28" s="215"/>
      <c r="G28" s="215"/>
      <c r="H28" s="215"/>
      <c r="I28" s="215"/>
      <c r="J28" s="215"/>
    </row>
    <row r="29" spans="2:10" ht="15.75">
      <c r="B29" s="212" t="s">
        <v>313</v>
      </c>
      <c r="C29" s="212"/>
      <c r="D29" s="212"/>
      <c r="E29" s="212"/>
      <c r="F29" s="212"/>
      <c r="G29" s="212"/>
      <c r="H29" s="212"/>
      <c r="I29" s="212"/>
      <c r="J29" s="212"/>
    </row>
    <row r="30" spans="2:10" ht="15">
      <c r="B30" s="215" t="s">
        <v>314</v>
      </c>
      <c r="C30" s="215"/>
      <c r="D30" s="215"/>
      <c r="E30" s="215"/>
      <c r="F30" s="215"/>
      <c r="G30" s="215"/>
      <c r="H30" s="215"/>
      <c r="I30" s="215"/>
      <c r="J30" s="215"/>
    </row>
    <row r="31" spans="2:10" ht="15.75">
      <c r="B31" s="212" t="s">
        <v>7</v>
      </c>
      <c r="C31" s="212"/>
      <c r="D31" s="212"/>
      <c r="E31" s="212"/>
      <c r="F31" s="212"/>
      <c r="G31" s="212"/>
      <c r="H31" s="212"/>
      <c r="I31" s="212"/>
      <c r="J31" s="212"/>
    </row>
    <row r="32" spans="2:10" ht="53.25" customHeight="1">
      <c r="B32" s="215" t="s">
        <v>315</v>
      </c>
      <c r="C32" s="215"/>
      <c r="D32" s="215"/>
      <c r="E32" s="215"/>
      <c r="F32" s="215"/>
      <c r="G32" s="215"/>
      <c r="H32" s="215"/>
      <c r="I32" s="215"/>
      <c r="J32" s="215"/>
    </row>
    <row r="33" spans="2:10" ht="24.75" customHeight="1">
      <c r="B33" s="241" t="s">
        <v>14</v>
      </c>
      <c r="C33" s="241"/>
      <c r="D33" s="241"/>
      <c r="E33" s="241"/>
      <c r="F33" s="241"/>
      <c r="G33" s="241"/>
      <c r="H33" s="241"/>
      <c r="I33" s="241"/>
      <c r="J33" s="241"/>
    </row>
    <row r="34" spans="2:10" ht="15.75">
      <c r="B34" s="212" t="s">
        <v>316</v>
      </c>
      <c r="C34" s="212"/>
      <c r="D34" s="212"/>
      <c r="E34" s="212"/>
      <c r="F34" s="212"/>
      <c r="G34" s="212"/>
      <c r="H34" s="212"/>
      <c r="I34" s="212"/>
      <c r="J34" s="212"/>
    </row>
    <row r="35" spans="2:10" ht="69.75" customHeight="1">
      <c r="B35" s="214" t="s">
        <v>317</v>
      </c>
      <c r="C35" s="214"/>
      <c r="D35" s="214"/>
      <c r="E35" s="214"/>
      <c r="F35" s="214"/>
      <c r="G35" s="214"/>
      <c r="H35" s="214"/>
      <c r="I35" s="214"/>
      <c r="J35" s="214"/>
    </row>
    <row r="36" spans="2:10" ht="51.75" customHeight="1">
      <c r="B36" s="215" t="s">
        <v>318</v>
      </c>
      <c r="C36" s="215"/>
      <c r="D36" s="215"/>
      <c r="E36" s="215"/>
      <c r="F36" s="215"/>
      <c r="G36" s="215"/>
      <c r="H36" s="215"/>
      <c r="I36" s="215"/>
      <c r="J36" s="215"/>
    </row>
    <row r="37" spans="2:10" ht="32.25" customHeight="1">
      <c r="B37" s="215" t="s">
        <v>319</v>
      </c>
      <c r="C37" s="215"/>
      <c r="D37" s="215"/>
      <c r="E37" s="215"/>
      <c r="F37" s="215"/>
      <c r="G37" s="215"/>
      <c r="H37" s="215"/>
      <c r="I37" s="215"/>
      <c r="J37" s="215"/>
    </row>
    <row r="38" spans="2:10" ht="15.75">
      <c r="B38" s="212" t="s">
        <v>5</v>
      </c>
      <c r="C38" s="212"/>
      <c r="D38" s="212"/>
      <c r="E38" s="212"/>
      <c r="F38" s="212"/>
      <c r="G38" s="212"/>
      <c r="H38" s="212"/>
      <c r="I38" s="212"/>
      <c r="J38" s="212"/>
    </row>
    <row r="39" spans="2:10" ht="66" customHeight="1">
      <c r="B39" s="213" t="s">
        <v>15</v>
      </c>
      <c r="C39" s="213"/>
      <c r="D39" s="213"/>
      <c r="E39" s="213"/>
      <c r="F39" s="213"/>
      <c r="G39" s="213"/>
      <c r="H39" s="213"/>
      <c r="I39" s="213"/>
      <c r="J39" s="213"/>
    </row>
    <row r="40" spans="2:10" ht="15.75">
      <c r="B40" s="213" t="s">
        <v>320</v>
      </c>
      <c r="C40" s="213"/>
      <c r="D40" s="213"/>
      <c r="E40" s="213"/>
      <c r="F40" s="213"/>
      <c r="G40" s="213"/>
      <c r="H40" s="213"/>
      <c r="I40" s="213"/>
      <c r="J40" s="213"/>
    </row>
    <row r="41" spans="2:10" ht="15.75">
      <c r="B41" s="213" t="s">
        <v>321</v>
      </c>
      <c r="C41" s="213"/>
      <c r="D41" s="213"/>
      <c r="E41" s="213"/>
      <c r="F41" s="213"/>
      <c r="G41" s="213"/>
      <c r="H41" s="213"/>
      <c r="I41" s="213"/>
      <c r="J41" s="213"/>
    </row>
    <row r="42" spans="2:10" ht="33.75" customHeight="1">
      <c r="B42" s="213" t="s">
        <v>322</v>
      </c>
      <c r="C42" s="213"/>
      <c r="D42" s="213"/>
      <c r="E42" s="213"/>
      <c r="F42" s="213"/>
      <c r="G42" s="213"/>
      <c r="H42" s="213"/>
      <c r="I42" s="213"/>
      <c r="J42" s="213"/>
    </row>
    <row r="43" spans="2:10" ht="15.75">
      <c r="B43" s="212" t="s">
        <v>344</v>
      </c>
      <c r="C43" s="212"/>
      <c r="D43" s="212"/>
      <c r="E43" s="212"/>
      <c r="F43" s="212"/>
      <c r="G43" s="212"/>
      <c r="H43" s="212"/>
      <c r="I43" s="212"/>
      <c r="J43" s="212"/>
    </row>
    <row r="44" spans="2:10" ht="36.75" customHeight="1">
      <c r="B44" s="215" t="s">
        <v>323</v>
      </c>
      <c r="C44" s="215"/>
      <c r="D44" s="215"/>
      <c r="E44" s="215"/>
      <c r="F44" s="215"/>
      <c r="G44" s="215"/>
      <c r="H44" s="215"/>
      <c r="I44" s="215"/>
      <c r="J44" s="215"/>
    </row>
    <row r="45" spans="2:10" ht="30" customHeight="1">
      <c r="B45" s="215" t="s">
        <v>1</v>
      </c>
      <c r="C45" s="215"/>
      <c r="D45" s="215"/>
      <c r="E45" s="215"/>
      <c r="F45" s="215"/>
      <c r="G45" s="215"/>
      <c r="H45" s="215"/>
      <c r="I45" s="215"/>
      <c r="J45" s="215"/>
    </row>
    <row r="46" spans="2:10" ht="34.5" customHeight="1">
      <c r="B46" s="215" t="s">
        <v>2</v>
      </c>
      <c r="C46" s="215"/>
      <c r="D46" s="215"/>
      <c r="E46" s="215"/>
      <c r="F46" s="215"/>
      <c r="G46" s="215"/>
      <c r="H46" s="215"/>
      <c r="I46" s="215"/>
      <c r="J46" s="215"/>
    </row>
    <row r="47" spans="2:10" ht="15.75">
      <c r="B47" s="212" t="s">
        <v>345</v>
      </c>
      <c r="C47" s="212"/>
      <c r="D47" s="212"/>
      <c r="E47" s="212"/>
      <c r="F47" s="212"/>
      <c r="G47" s="212"/>
      <c r="H47" s="212"/>
      <c r="I47" s="212"/>
      <c r="J47" s="212"/>
    </row>
    <row r="48" spans="2:10" ht="38.25" customHeight="1">
      <c r="B48" s="213" t="s">
        <v>29</v>
      </c>
      <c r="C48" s="213"/>
      <c r="D48" s="213"/>
      <c r="E48" s="213"/>
      <c r="F48" s="213"/>
      <c r="G48" s="213"/>
      <c r="H48" s="213"/>
      <c r="I48" s="213"/>
      <c r="J48" s="213"/>
    </row>
    <row r="49" spans="2:10" ht="32.25" customHeight="1">
      <c r="B49" s="214" t="s">
        <v>324</v>
      </c>
      <c r="C49" s="214"/>
      <c r="D49" s="214"/>
      <c r="E49" s="214"/>
      <c r="F49" s="214"/>
      <c r="G49" s="214"/>
      <c r="H49" s="214"/>
      <c r="I49" s="214"/>
      <c r="J49" s="214"/>
    </row>
    <row r="50" spans="2:10" ht="15">
      <c r="B50" s="215" t="s">
        <v>325</v>
      </c>
      <c r="C50" s="215"/>
      <c r="D50" s="215"/>
      <c r="E50" s="215"/>
      <c r="F50" s="215"/>
      <c r="G50" s="215"/>
      <c r="H50" s="67"/>
      <c r="I50" s="216" t="s">
        <v>326</v>
      </c>
      <c r="J50" s="216"/>
    </row>
    <row r="51" spans="2:10" ht="15">
      <c r="B51" s="215" t="s">
        <v>327</v>
      </c>
      <c r="C51" s="215"/>
      <c r="D51" s="215"/>
      <c r="E51" s="215"/>
      <c r="F51" s="215"/>
      <c r="G51" s="215"/>
      <c r="H51" s="67"/>
      <c r="I51" s="216" t="s">
        <v>328</v>
      </c>
      <c r="J51" s="216"/>
    </row>
    <row r="52" spans="2:10" ht="15">
      <c r="B52" s="215" t="s">
        <v>329</v>
      </c>
      <c r="C52" s="215"/>
      <c r="D52" s="215"/>
      <c r="E52" s="215"/>
      <c r="F52" s="215"/>
      <c r="G52" s="215"/>
      <c r="H52" s="67"/>
      <c r="I52" s="216" t="s">
        <v>328</v>
      </c>
      <c r="J52" s="216"/>
    </row>
    <row r="53" spans="2:10" ht="15">
      <c r="B53" s="215" t="s">
        <v>330</v>
      </c>
      <c r="C53" s="215"/>
      <c r="D53" s="215"/>
      <c r="E53" s="215"/>
      <c r="F53" s="215"/>
      <c r="G53" s="215"/>
      <c r="H53" s="67"/>
      <c r="I53" s="216" t="s">
        <v>331</v>
      </c>
      <c r="J53" s="216"/>
    </row>
    <row r="54" spans="2:10" ht="54.75" customHeight="1">
      <c r="B54" s="212" t="s">
        <v>332</v>
      </c>
      <c r="C54" s="212"/>
      <c r="D54" s="212"/>
      <c r="E54" s="212"/>
      <c r="F54" s="212"/>
      <c r="G54" s="212"/>
      <c r="H54" s="212"/>
      <c r="I54" s="212"/>
      <c r="J54" s="212"/>
    </row>
    <row r="55" spans="2:10" ht="15.75">
      <c r="B55" s="212" t="s">
        <v>333</v>
      </c>
      <c r="C55" s="212"/>
      <c r="D55" s="212"/>
      <c r="E55" s="212"/>
      <c r="F55" s="212"/>
      <c r="G55" s="212"/>
      <c r="H55" s="212"/>
      <c r="I55" s="212"/>
      <c r="J55" s="212"/>
    </row>
    <row r="56" spans="2:10" ht="84.75" customHeight="1">
      <c r="B56" s="214" t="s">
        <v>21</v>
      </c>
      <c r="C56" s="214"/>
      <c r="D56" s="214"/>
      <c r="E56" s="214"/>
      <c r="F56" s="214"/>
      <c r="G56" s="214"/>
      <c r="H56" s="214"/>
      <c r="I56" s="214"/>
      <c r="J56" s="214"/>
    </row>
    <row r="57" spans="2:10" ht="40.5" customHeight="1">
      <c r="B57" s="215" t="s">
        <v>334</v>
      </c>
      <c r="C57" s="215"/>
      <c r="D57" s="215"/>
      <c r="E57" s="215"/>
      <c r="F57" s="215"/>
      <c r="G57" s="215"/>
      <c r="H57" s="215"/>
      <c r="I57" s="215"/>
      <c r="J57" s="215"/>
    </row>
    <row r="58" spans="2:10" ht="36" customHeight="1">
      <c r="B58" s="215" t="s">
        <v>335</v>
      </c>
      <c r="C58" s="215"/>
      <c r="D58" s="215"/>
      <c r="E58" s="215"/>
      <c r="F58" s="215"/>
      <c r="G58" s="215"/>
      <c r="H58" s="215"/>
      <c r="I58" s="215"/>
      <c r="J58" s="215"/>
    </row>
    <row r="59" spans="2:10" ht="33.75" customHeight="1">
      <c r="B59" s="215" t="s">
        <v>360</v>
      </c>
      <c r="C59" s="215"/>
      <c r="D59" s="215"/>
      <c r="E59" s="215"/>
      <c r="F59" s="215"/>
      <c r="G59" s="215"/>
      <c r="H59" s="215"/>
      <c r="I59" s="215"/>
      <c r="J59" s="215"/>
    </row>
    <row r="60" spans="2:10" ht="15.75">
      <c r="B60" s="212" t="s">
        <v>346</v>
      </c>
      <c r="C60" s="212"/>
      <c r="D60" s="212"/>
      <c r="E60" s="212"/>
      <c r="F60" s="212"/>
      <c r="G60" s="212"/>
      <c r="H60" s="212"/>
      <c r="I60" s="212"/>
      <c r="J60" s="212"/>
    </row>
    <row r="61" spans="2:10" ht="18" customHeight="1">
      <c r="B61" s="215" t="s">
        <v>361</v>
      </c>
      <c r="C61" s="215"/>
      <c r="D61" s="215"/>
      <c r="E61" s="215"/>
      <c r="F61" s="215"/>
      <c r="G61" s="215"/>
      <c r="H61" s="215"/>
      <c r="I61" s="215"/>
      <c r="J61" s="215"/>
    </row>
    <row r="62" spans="2:10" ht="37.5" customHeight="1">
      <c r="B62" s="215" t="s">
        <v>362</v>
      </c>
      <c r="C62" s="215"/>
      <c r="D62" s="215"/>
      <c r="E62" s="215"/>
      <c r="F62" s="215"/>
      <c r="G62" s="215"/>
      <c r="H62" s="215"/>
      <c r="I62" s="215"/>
      <c r="J62" s="215"/>
    </row>
    <row r="63" spans="2:10" ht="30.75" customHeight="1">
      <c r="B63" s="215" t="s">
        <v>16</v>
      </c>
      <c r="C63" s="215"/>
      <c r="D63" s="215"/>
      <c r="E63" s="215"/>
      <c r="F63" s="215"/>
      <c r="G63" s="215"/>
      <c r="H63" s="215"/>
      <c r="I63" s="215"/>
      <c r="J63" s="215"/>
    </row>
    <row r="64" spans="2:10" ht="18" customHeight="1">
      <c r="B64" s="212" t="s">
        <v>17</v>
      </c>
      <c r="C64" s="212"/>
      <c r="D64" s="212"/>
      <c r="E64" s="212"/>
      <c r="F64" s="212"/>
      <c r="G64" s="212"/>
      <c r="H64" s="212"/>
      <c r="I64" s="212"/>
      <c r="J64" s="212"/>
    </row>
    <row r="65" spans="2:10" ht="67.5" customHeight="1">
      <c r="B65" s="215" t="s">
        <v>347</v>
      </c>
      <c r="C65" s="215"/>
      <c r="D65" s="215"/>
      <c r="E65" s="215"/>
      <c r="F65" s="215"/>
      <c r="G65" s="215"/>
      <c r="H65" s="215"/>
      <c r="I65" s="215"/>
      <c r="J65" s="215"/>
    </row>
    <row r="66" spans="2:10" ht="20.25" customHeight="1">
      <c r="B66" s="215" t="s">
        <v>18</v>
      </c>
      <c r="C66" s="215"/>
      <c r="D66" s="215"/>
      <c r="E66" s="215"/>
      <c r="F66" s="215"/>
      <c r="G66" s="215"/>
      <c r="H66" s="215"/>
      <c r="I66" s="215"/>
      <c r="J66" s="215"/>
    </row>
    <row r="67" spans="2:10" ht="15.75">
      <c r="B67" s="212" t="s">
        <v>363</v>
      </c>
      <c r="C67" s="212"/>
      <c r="D67" s="212"/>
      <c r="E67" s="212"/>
      <c r="F67" s="212"/>
      <c r="G67" s="212"/>
      <c r="H67" s="212"/>
      <c r="I67" s="212"/>
      <c r="J67" s="212"/>
    </row>
    <row r="68" spans="2:10" ht="30" customHeight="1">
      <c r="B68" s="215" t="s">
        <v>364</v>
      </c>
      <c r="C68" s="215"/>
      <c r="D68" s="215"/>
      <c r="E68" s="215"/>
      <c r="F68" s="215"/>
      <c r="G68" s="215"/>
      <c r="H68" s="215"/>
      <c r="I68" s="215"/>
      <c r="J68" s="215"/>
    </row>
    <row r="69" spans="2:10" ht="21" customHeight="1">
      <c r="B69" s="212" t="s">
        <v>365</v>
      </c>
      <c r="C69" s="212"/>
      <c r="D69" s="212"/>
      <c r="E69" s="212"/>
      <c r="F69" s="212"/>
      <c r="G69" s="212"/>
      <c r="H69" s="212"/>
      <c r="I69" s="212"/>
      <c r="J69" s="212"/>
    </row>
    <row r="70" spans="2:10" ht="15.75">
      <c r="B70" s="213" t="s">
        <v>366</v>
      </c>
      <c r="C70" s="213"/>
      <c r="D70" s="213"/>
      <c r="E70" s="213"/>
      <c r="F70" s="213"/>
      <c r="G70" s="213"/>
      <c r="H70" s="213"/>
      <c r="I70" s="213"/>
      <c r="J70" s="213"/>
    </row>
    <row r="71" spans="2:10" ht="34.5" customHeight="1">
      <c r="B71" s="215" t="s">
        <v>349</v>
      </c>
      <c r="C71" s="215"/>
      <c r="D71" s="215"/>
      <c r="E71" s="215"/>
      <c r="F71" s="215"/>
      <c r="G71" s="215"/>
      <c r="H71" s="215"/>
      <c r="I71" s="215"/>
      <c r="J71" s="215"/>
    </row>
    <row r="72" spans="2:10" ht="15.75">
      <c r="B72" s="212" t="s">
        <v>367</v>
      </c>
      <c r="C72" s="212"/>
      <c r="D72" s="212"/>
      <c r="E72" s="212"/>
      <c r="F72" s="212"/>
      <c r="G72" s="212"/>
      <c r="H72" s="212"/>
      <c r="I72" s="212"/>
      <c r="J72" s="212"/>
    </row>
    <row r="73" spans="2:10" ht="15">
      <c r="B73" s="214" t="s">
        <v>368</v>
      </c>
      <c r="C73" s="214"/>
      <c r="D73" s="214"/>
      <c r="E73" s="214"/>
      <c r="F73" s="214"/>
      <c r="G73" s="214"/>
      <c r="H73" s="214"/>
      <c r="I73" s="214"/>
      <c r="J73" s="214"/>
    </row>
    <row r="74" spans="2:10" ht="35.25" customHeight="1">
      <c r="B74" s="215" t="s">
        <v>348</v>
      </c>
      <c r="C74" s="215"/>
      <c r="D74" s="215"/>
      <c r="E74" s="215"/>
      <c r="F74" s="215"/>
      <c r="G74" s="215"/>
      <c r="H74" s="215"/>
      <c r="I74" s="215"/>
      <c r="J74" s="215"/>
    </row>
    <row r="75" spans="2:10" ht="29.25" customHeight="1">
      <c r="B75" s="215" t="s">
        <v>369</v>
      </c>
      <c r="C75" s="215"/>
      <c r="D75" s="215"/>
      <c r="E75" s="215"/>
      <c r="F75" s="215"/>
      <c r="G75" s="215"/>
      <c r="H75" s="215"/>
      <c r="I75" s="215"/>
      <c r="J75" s="215"/>
    </row>
    <row r="76" spans="2:10" ht="15.75" customHeight="1">
      <c r="B76" s="215" t="s">
        <v>370</v>
      </c>
      <c r="C76" s="215"/>
      <c r="D76" s="215"/>
      <c r="E76" s="215"/>
      <c r="F76" s="215"/>
      <c r="G76" s="215"/>
      <c r="H76" s="215"/>
      <c r="I76" s="215"/>
      <c r="J76" s="215"/>
    </row>
    <row r="77" spans="2:10" ht="16.5" customHeight="1">
      <c r="B77" s="215" t="s">
        <v>371</v>
      </c>
      <c r="C77" s="215"/>
      <c r="D77" s="215"/>
      <c r="E77" s="215"/>
      <c r="F77" s="215"/>
      <c r="G77" s="215"/>
      <c r="H77" s="215"/>
      <c r="I77" s="215"/>
      <c r="J77" s="215"/>
    </row>
    <row r="78" spans="2:10" ht="15">
      <c r="B78" s="215" t="s">
        <v>372</v>
      </c>
      <c r="C78" s="215"/>
      <c r="D78" s="215"/>
      <c r="E78" s="215"/>
      <c r="F78" s="215"/>
      <c r="G78" s="215"/>
      <c r="H78" s="215"/>
      <c r="I78" s="215"/>
      <c r="J78" s="215"/>
    </row>
    <row r="79" spans="2:10" ht="82.5" customHeight="1">
      <c r="B79" s="214" t="s">
        <v>373</v>
      </c>
      <c r="C79" s="214"/>
      <c r="D79" s="214"/>
      <c r="E79" s="214"/>
      <c r="F79" s="214"/>
      <c r="G79" s="214"/>
      <c r="H79" s="214"/>
      <c r="I79" s="214"/>
      <c r="J79" s="214"/>
    </row>
    <row r="80" spans="2:10" ht="15">
      <c r="B80" s="215" t="s">
        <v>370</v>
      </c>
      <c r="C80" s="215"/>
      <c r="D80" s="215"/>
      <c r="E80" s="215"/>
      <c r="F80" s="215"/>
      <c r="G80" s="215"/>
      <c r="H80" s="215"/>
      <c r="I80" s="215"/>
      <c r="J80" s="215"/>
    </row>
    <row r="81" spans="2:10" ht="15">
      <c r="B81" s="215" t="s">
        <v>374</v>
      </c>
      <c r="C81" s="215"/>
      <c r="D81" s="215"/>
      <c r="E81" s="215"/>
      <c r="F81" s="215"/>
      <c r="G81" s="215"/>
      <c r="H81" s="215"/>
      <c r="I81" s="215"/>
      <c r="J81" s="215"/>
    </row>
    <row r="82" spans="2:10" ht="33.75" customHeight="1">
      <c r="B82" s="215" t="s">
        <v>375</v>
      </c>
      <c r="C82" s="215"/>
      <c r="D82" s="215"/>
      <c r="E82" s="215"/>
      <c r="F82" s="215"/>
      <c r="G82" s="215"/>
      <c r="H82" s="215"/>
      <c r="I82" s="215"/>
      <c r="J82" s="215"/>
    </row>
    <row r="83" spans="2:10" ht="34.5" customHeight="1">
      <c r="B83" s="215" t="s">
        <v>376</v>
      </c>
      <c r="C83" s="215"/>
      <c r="D83" s="215"/>
      <c r="E83" s="215"/>
      <c r="F83" s="215"/>
      <c r="G83" s="215"/>
      <c r="H83" s="215"/>
      <c r="I83" s="215"/>
      <c r="J83" s="215"/>
    </row>
    <row r="84" spans="2:10" ht="44.25" customHeight="1">
      <c r="B84" s="214" t="s">
        <v>377</v>
      </c>
      <c r="C84" s="214"/>
      <c r="D84" s="214"/>
      <c r="E84" s="214"/>
      <c r="F84" s="214"/>
      <c r="G84" s="214"/>
      <c r="H84" s="214"/>
      <c r="I84" s="214"/>
      <c r="J84" s="214"/>
    </row>
    <row r="85" spans="2:10" ht="15">
      <c r="B85" s="215" t="s">
        <v>378</v>
      </c>
      <c r="C85" s="215"/>
      <c r="D85" s="215"/>
      <c r="E85" s="215"/>
      <c r="F85" s="215"/>
      <c r="G85" s="215"/>
      <c r="H85" s="215"/>
      <c r="I85" s="215"/>
      <c r="J85" s="215"/>
    </row>
    <row r="86" spans="2:10" ht="16.5" customHeight="1">
      <c r="B86" s="215" t="s">
        <v>370</v>
      </c>
      <c r="C86" s="215"/>
      <c r="D86" s="215"/>
      <c r="E86" s="215"/>
      <c r="F86" s="215"/>
      <c r="G86" s="215"/>
      <c r="H86" s="215"/>
      <c r="I86" s="215"/>
      <c r="J86" s="215"/>
    </row>
    <row r="87" spans="2:10" ht="31.5" customHeight="1">
      <c r="B87" s="215" t="s">
        <v>379</v>
      </c>
      <c r="C87" s="215"/>
      <c r="D87" s="215"/>
      <c r="E87" s="215"/>
      <c r="F87" s="215"/>
      <c r="G87" s="215"/>
      <c r="H87" s="215"/>
      <c r="I87" s="215"/>
      <c r="J87" s="215"/>
    </row>
    <row r="88" spans="2:10" ht="36.75" customHeight="1">
      <c r="B88" s="212" t="s">
        <v>382</v>
      </c>
      <c r="C88" s="212"/>
      <c r="D88" s="212"/>
      <c r="E88" s="212"/>
      <c r="F88" s="212"/>
      <c r="G88" s="212"/>
      <c r="H88" s="212"/>
      <c r="I88" s="212"/>
      <c r="J88" s="212"/>
    </row>
    <row r="89" spans="2:10" ht="34.5" customHeight="1">
      <c r="B89" s="215" t="s">
        <v>22</v>
      </c>
      <c r="C89" s="232"/>
      <c r="D89" s="232"/>
      <c r="E89" s="232"/>
      <c r="F89" s="232"/>
      <c r="G89" s="232"/>
      <c r="H89" s="232"/>
      <c r="I89" s="232"/>
      <c r="J89" s="232"/>
    </row>
    <row r="90" spans="2:10" ht="33" customHeight="1">
      <c r="B90" s="215" t="s">
        <v>383</v>
      </c>
      <c r="C90" s="215"/>
      <c r="D90" s="215"/>
      <c r="E90" s="215"/>
      <c r="F90" s="215"/>
      <c r="G90" s="215"/>
      <c r="H90" s="215"/>
      <c r="I90" s="215"/>
      <c r="J90" s="215"/>
    </row>
    <row r="91" spans="2:10" ht="29.25" customHeight="1">
      <c r="B91" s="248" t="s">
        <v>384</v>
      </c>
      <c r="C91" s="248"/>
      <c r="D91" s="248"/>
      <c r="E91" s="248"/>
      <c r="F91" s="248"/>
      <c r="G91" s="248"/>
      <c r="H91" s="248"/>
      <c r="I91" s="248"/>
      <c r="J91" s="248"/>
    </row>
    <row r="92" spans="2:10" ht="20.25" customHeight="1">
      <c r="B92" s="233" t="s">
        <v>385</v>
      </c>
      <c r="C92" s="234"/>
      <c r="D92" s="234"/>
      <c r="E92" s="234"/>
      <c r="F92" s="234"/>
      <c r="G92" s="234"/>
      <c r="H92" s="235"/>
      <c r="I92" s="116">
        <v>41182</v>
      </c>
      <c r="J92" s="116" t="s">
        <v>23</v>
      </c>
    </row>
    <row r="93" spans="2:10" ht="15.75">
      <c r="B93" s="193" t="s">
        <v>498</v>
      </c>
      <c r="C93" s="193"/>
      <c r="D93" s="193"/>
      <c r="E93" s="193"/>
      <c r="F93" s="193"/>
      <c r="G93" s="193"/>
      <c r="H93" s="193"/>
      <c r="I93" s="154">
        <f>SUM(I94:I95)</f>
        <v>7615934093</v>
      </c>
      <c r="J93" s="154">
        <f>SUM(J94:J95)</f>
        <v>23006348389</v>
      </c>
    </row>
    <row r="94" spans="2:10" ht="15">
      <c r="B94" s="192" t="s">
        <v>386</v>
      </c>
      <c r="C94" s="192"/>
      <c r="D94" s="192"/>
      <c r="E94" s="192"/>
      <c r="F94" s="196"/>
      <c r="G94" s="130"/>
      <c r="H94" s="131"/>
      <c r="I94" s="152">
        <v>381897934</v>
      </c>
      <c r="J94" s="152">
        <v>356127446</v>
      </c>
    </row>
    <row r="95" spans="2:10" ht="15">
      <c r="B95" s="192" t="s">
        <v>387</v>
      </c>
      <c r="C95" s="192"/>
      <c r="D95" s="192"/>
      <c r="E95" s="196"/>
      <c r="F95" s="130"/>
      <c r="G95" s="130"/>
      <c r="H95" s="131"/>
      <c r="I95" s="152">
        <f>SUM(I96:I101)</f>
        <v>7234036159</v>
      </c>
      <c r="J95" s="152">
        <f>SUM(J96:J101)</f>
        <v>22650220943</v>
      </c>
    </row>
    <row r="96" spans="2:10" ht="15">
      <c r="B96" s="192" t="s">
        <v>499</v>
      </c>
      <c r="C96" s="192"/>
      <c r="D96" s="192"/>
      <c r="E96" s="192"/>
      <c r="F96" s="192"/>
      <c r="G96" s="196"/>
      <c r="H96" s="131"/>
      <c r="I96" s="152">
        <v>76901617</v>
      </c>
      <c r="J96" s="152">
        <v>795646313</v>
      </c>
    </row>
    <row r="97" spans="2:10" ht="15">
      <c r="B97" s="192" t="s">
        <v>500</v>
      </c>
      <c r="C97" s="192"/>
      <c r="D97" s="192"/>
      <c r="E97" s="192"/>
      <c r="F97" s="192"/>
      <c r="G97" s="196"/>
      <c r="H97" s="131"/>
      <c r="I97" s="152">
        <v>11955151</v>
      </c>
      <c r="J97" s="152">
        <v>12326693</v>
      </c>
    </row>
    <row r="98" spans="2:10" ht="15">
      <c r="B98" s="192" t="s">
        <v>501</v>
      </c>
      <c r="C98" s="192"/>
      <c r="D98" s="192"/>
      <c r="E98" s="192"/>
      <c r="F98" s="192"/>
      <c r="G98" s="196"/>
      <c r="H98" s="131"/>
      <c r="I98" s="152">
        <v>8851857</v>
      </c>
      <c r="J98" s="152">
        <v>8911857</v>
      </c>
    </row>
    <row r="99" spans="2:10" ht="15">
      <c r="B99" s="192" t="s">
        <v>502</v>
      </c>
      <c r="C99" s="192"/>
      <c r="D99" s="192"/>
      <c r="E99" s="192"/>
      <c r="F99" s="192"/>
      <c r="G99" s="196"/>
      <c r="H99" s="131"/>
      <c r="I99" s="152">
        <v>7133838709</v>
      </c>
      <c r="J99" s="152">
        <v>21830618588</v>
      </c>
    </row>
    <row r="100" spans="2:10" ht="15">
      <c r="B100" s="192" t="s">
        <v>503</v>
      </c>
      <c r="C100" s="192"/>
      <c r="D100" s="192"/>
      <c r="E100" s="192"/>
      <c r="F100" s="192"/>
      <c r="G100" s="196"/>
      <c r="H100" s="131"/>
      <c r="I100" s="152">
        <v>1273090</v>
      </c>
      <c r="J100" s="152">
        <v>1516137</v>
      </c>
    </row>
    <row r="101" spans="2:10" ht="15">
      <c r="B101" s="192" t="s">
        <v>504</v>
      </c>
      <c r="C101" s="192"/>
      <c r="D101" s="192"/>
      <c r="E101" s="192"/>
      <c r="F101" s="192"/>
      <c r="G101" s="196"/>
      <c r="H101" s="131"/>
      <c r="I101" s="152">
        <v>1215735</v>
      </c>
      <c r="J101" s="152">
        <v>1201355</v>
      </c>
    </row>
    <row r="102" spans="2:10" ht="15.75">
      <c r="B102" s="239" t="s">
        <v>388</v>
      </c>
      <c r="C102" s="239"/>
      <c r="D102" s="239"/>
      <c r="E102" s="239"/>
      <c r="F102" s="240"/>
      <c r="G102" s="148"/>
      <c r="H102" s="147"/>
      <c r="I102" s="151">
        <f>SUM(I103:I104)</f>
        <v>52311000000</v>
      </c>
      <c r="J102" s="119">
        <f>SUM(J103:J104)</f>
        <v>0</v>
      </c>
    </row>
    <row r="103" spans="2:13" s="80" customFormat="1" ht="15.75" customHeight="1">
      <c r="B103" s="189" t="s">
        <v>358</v>
      </c>
      <c r="C103" s="189"/>
      <c r="D103" s="189"/>
      <c r="E103" s="189"/>
      <c r="F103" s="189"/>
      <c r="G103" s="189"/>
      <c r="H103" s="189"/>
      <c r="I103" s="161">
        <v>42311000000</v>
      </c>
      <c r="J103" s="150"/>
      <c r="M103" s="111"/>
    </row>
    <row r="104" spans="2:13" s="80" customFormat="1" ht="15.75" customHeight="1">
      <c r="B104" s="189" t="s">
        <v>359</v>
      </c>
      <c r="C104" s="189"/>
      <c r="D104" s="189"/>
      <c r="E104" s="189"/>
      <c r="F104" s="189"/>
      <c r="G104" s="189"/>
      <c r="H104" s="189"/>
      <c r="I104" s="161">
        <v>10000000000</v>
      </c>
      <c r="J104" s="150"/>
      <c r="M104" s="111"/>
    </row>
    <row r="105" spans="2:10" ht="15.75">
      <c r="B105" s="193" t="s">
        <v>389</v>
      </c>
      <c r="C105" s="193"/>
      <c r="D105" s="193"/>
      <c r="E105" s="193"/>
      <c r="F105" s="194"/>
      <c r="G105" s="135"/>
      <c r="H105" s="136"/>
      <c r="I105" s="151">
        <f>SUM(I106+I107+I108+I113)</f>
        <v>31748106098</v>
      </c>
      <c r="J105" s="151">
        <f>SUM(J106+J107+J108+J113)</f>
        <v>26742472485</v>
      </c>
    </row>
    <row r="106" spans="2:10" ht="15">
      <c r="B106" s="192" t="s">
        <v>391</v>
      </c>
      <c r="C106" s="192"/>
      <c r="D106" s="192"/>
      <c r="E106" s="192"/>
      <c r="F106" s="196"/>
      <c r="G106" s="130"/>
      <c r="H106" s="131"/>
      <c r="I106" s="152">
        <v>14855863238</v>
      </c>
      <c r="J106" s="152">
        <v>8556523983</v>
      </c>
    </row>
    <row r="107" spans="2:10" ht="15">
      <c r="B107" s="192" t="s">
        <v>390</v>
      </c>
      <c r="C107" s="192"/>
      <c r="D107" s="192"/>
      <c r="E107" s="192"/>
      <c r="F107" s="196"/>
      <c r="G107" s="130"/>
      <c r="H107" s="131"/>
      <c r="I107" s="152">
        <v>2942432812</v>
      </c>
      <c r="J107" s="152">
        <v>1624149038</v>
      </c>
    </row>
    <row r="108" spans="2:10" ht="15">
      <c r="B108" s="192" t="s">
        <v>392</v>
      </c>
      <c r="C108" s="192"/>
      <c r="D108" s="192"/>
      <c r="E108" s="192"/>
      <c r="F108" s="196"/>
      <c r="G108" s="130"/>
      <c r="H108" s="131"/>
      <c r="I108" s="152">
        <f>SUM(I109:I112)</f>
        <v>15439522033</v>
      </c>
      <c r="J108" s="152">
        <f>SUM(J109:J112)</f>
        <v>18051511449</v>
      </c>
    </row>
    <row r="109" spans="2:10" ht="15">
      <c r="B109" s="192" t="s">
        <v>506</v>
      </c>
      <c r="C109" s="192"/>
      <c r="D109" s="192"/>
      <c r="E109" s="192"/>
      <c r="F109" s="196"/>
      <c r="G109" s="130"/>
      <c r="H109" s="131"/>
      <c r="I109" s="164">
        <v>63588150</v>
      </c>
      <c r="J109" s="152">
        <v>377369066</v>
      </c>
    </row>
    <row r="110" spans="2:10" ht="15">
      <c r="B110" s="192" t="s">
        <v>507</v>
      </c>
      <c r="C110" s="192"/>
      <c r="D110" s="192"/>
      <c r="E110" s="192"/>
      <c r="F110" s="192"/>
      <c r="G110" s="192"/>
      <c r="H110" s="192"/>
      <c r="I110" s="152">
        <v>1159348481</v>
      </c>
      <c r="J110" s="152">
        <v>1159348481</v>
      </c>
    </row>
    <row r="111" spans="2:10" ht="15">
      <c r="B111" s="192" t="s">
        <v>508</v>
      </c>
      <c r="C111" s="192"/>
      <c r="D111" s="192"/>
      <c r="E111" s="192"/>
      <c r="F111" s="192"/>
      <c r="G111" s="192"/>
      <c r="H111" s="192"/>
      <c r="I111" s="152">
        <v>10581460750</v>
      </c>
      <c r="J111" s="152">
        <v>12742670250</v>
      </c>
    </row>
    <row r="112" spans="2:10" ht="15">
      <c r="B112" s="192" t="s">
        <v>505</v>
      </c>
      <c r="C112" s="192"/>
      <c r="D112" s="192"/>
      <c r="E112" s="192"/>
      <c r="F112" s="196"/>
      <c r="G112" s="130"/>
      <c r="H112" s="131"/>
      <c r="I112" s="152">
        <v>3635124652</v>
      </c>
      <c r="J112" s="152">
        <v>3772123652</v>
      </c>
    </row>
    <row r="113" spans="2:10" ht="15">
      <c r="B113" s="192" t="s">
        <v>393</v>
      </c>
      <c r="C113" s="192"/>
      <c r="D113" s="192"/>
      <c r="E113" s="192"/>
      <c r="F113" s="196"/>
      <c r="G113" s="130"/>
      <c r="H113" s="131"/>
      <c r="I113" s="152">
        <v>-1489711985</v>
      </c>
      <c r="J113" s="152">
        <v>-1489711985</v>
      </c>
    </row>
    <row r="114" spans="2:10" ht="15.75">
      <c r="B114" s="193" t="s">
        <v>394</v>
      </c>
      <c r="C114" s="193"/>
      <c r="D114" s="193"/>
      <c r="E114" s="193"/>
      <c r="F114" s="194"/>
      <c r="G114" s="135"/>
      <c r="H114" s="136"/>
      <c r="I114" s="151">
        <f>SUM(I115:I118)</f>
        <v>23463742734</v>
      </c>
      <c r="J114" s="151">
        <f>SUM(J115:J118)</f>
        <v>29067010072</v>
      </c>
    </row>
    <row r="115" spans="2:10" ht="15">
      <c r="B115" s="223" t="s">
        <v>395</v>
      </c>
      <c r="C115" s="223"/>
      <c r="D115" s="223"/>
      <c r="E115" s="223"/>
      <c r="F115" s="224"/>
      <c r="G115" s="132"/>
      <c r="H115" s="133"/>
      <c r="I115" s="152">
        <v>11580052766</v>
      </c>
      <c r="J115" s="152">
        <v>16158734027</v>
      </c>
    </row>
    <row r="116" spans="2:10" ht="15">
      <c r="B116" s="223" t="s">
        <v>396</v>
      </c>
      <c r="C116" s="223"/>
      <c r="D116" s="223"/>
      <c r="E116" s="224"/>
      <c r="F116" s="132"/>
      <c r="G116" s="132"/>
      <c r="H116" s="133"/>
      <c r="I116" s="152">
        <v>157510333</v>
      </c>
      <c r="J116" s="152">
        <v>423175689</v>
      </c>
    </row>
    <row r="117" spans="2:10" ht="15">
      <c r="B117" s="223" t="s">
        <v>397</v>
      </c>
      <c r="C117" s="223"/>
      <c r="D117" s="223"/>
      <c r="E117" s="224"/>
      <c r="F117" s="132"/>
      <c r="G117" s="132"/>
      <c r="H117" s="133"/>
      <c r="I117" s="152">
        <v>8093303816</v>
      </c>
      <c r="J117" s="152">
        <v>10847415494</v>
      </c>
    </row>
    <row r="118" spans="2:10" ht="15">
      <c r="B118" s="223" t="s">
        <v>398</v>
      </c>
      <c r="C118" s="223"/>
      <c r="D118" s="223"/>
      <c r="E118" s="224"/>
      <c r="F118" s="132"/>
      <c r="G118" s="132"/>
      <c r="H118" s="133"/>
      <c r="I118" s="152">
        <v>3632875819</v>
      </c>
      <c r="J118" s="152">
        <v>1637684862</v>
      </c>
    </row>
    <row r="119" spans="2:10" ht="30.75" customHeight="1">
      <c r="B119" s="228" t="s">
        <v>350</v>
      </c>
      <c r="C119" s="229"/>
      <c r="D119" s="229"/>
      <c r="E119" s="229"/>
      <c r="F119" s="229"/>
      <c r="G119" s="229"/>
      <c r="H119" s="229"/>
      <c r="I119" s="229"/>
      <c r="J119" s="230"/>
    </row>
    <row r="120" spans="2:10" ht="15">
      <c r="B120" s="231" t="s">
        <v>399</v>
      </c>
      <c r="C120" s="181"/>
      <c r="D120" s="181"/>
      <c r="E120" s="181"/>
      <c r="F120" s="181"/>
      <c r="G120" s="181"/>
      <c r="H120" s="181"/>
      <c r="I120" s="70"/>
      <c r="J120" s="125"/>
    </row>
    <row r="121" spans="2:10" ht="33.75" customHeight="1">
      <c r="B121" s="226" t="s">
        <v>400</v>
      </c>
      <c r="C121" s="180"/>
      <c r="D121" s="180"/>
      <c r="E121" s="180"/>
      <c r="F121" s="180"/>
      <c r="G121" s="180"/>
      <c r="H121" s="180"/>
      <c r="I121" s="180"/>
      <c r="J121" s="227"/>
    </row>
    <row r="122" spans="2:10" ht="15.75">
      <c r="B122" s="211" t="s">
        <v>401</v>
      </c>
      <c r="C122" s="211"/>
      <c r="D122" s="211"/>
      <c r="E122" s="211"/>
      <c r="F122" s="211"/>
      <c r="G122" s="211"/>
      <c r="H122" s="211"/>
      <c r="I122" s="162">
        <f>SUM(I123:I124)</f>
        <v>144967458</v>
      </c>
      <c r="J122" s="162">
        <f>SUM(J123)</f>
        <v>1033384121</v>
      </c>
    </row>
    <row r="123" spans="2:10" ht="15.75">
      <c r="B123" s="192" t="s">
        <v>509</v>
      </c>
      <c r="C123" s="192"/>
      <c r="D123" s="192"/>
      <c r="E123" s="192"/>
      <c r="F123" s="196"/>
      <c r="G123" s="137"/>
      <c r="H123" s="138"/>
      <c r="I123" s="162">
        <v>0</v>
      </c>
      <c r="J123" s="163">
        <v>1033384121</v>
      </c>
    </row>
    <row r="124" spans="2:10" ht="15.75">
      <c r="B124" s="192" t="s">
        <v>3</v>
      </c>
      <c r="C124" s="192"/>
      <c r="D124" s="192"/>
      <c r="E124" s="192"/>
      <c r="F124" s="196"/>
      <c r="G124" s="137"/>
      <c r="H124" s="138"/>
      <c r="I124" s="163">
        <v>144967458</v>
      </c>
      <c r="J124" s="163">
        <v>0</v>
      </c>
    </row>
    <row r="125" spans="2:10" ht="15.75">
      <c r="B125" s="211" t="s">
        <v>402</v>
      </c>
      <c r="C125" s="211"/>
      <c r="D125" s="211"/>
      <c r="E125" s="211"/>
      <c r="F125" s="211"/>
      <c r="G125" s="211"/>
      <c r="H125" s="211"/>
      <c r="I125" s="120"/>
      <c r="J125" s="120"/>
    </row>
    <row r="126" spans="2:10" ht="15.75">
      <c r="B126" s="211" t="s">
        <v>403</v>
      </c>
      <c r="C126" s="211"/>
      <c r="D126" s="211"/>
      <c r="E126" s="211"/>
      <c r="F126" s="211"/>
      <c r="G126" s="211"/>
      <c r="H126" s="211"/>
      <c r="I126" s="120"/>
      <c r="J126" s="120"/>
    </row>
    <row r="127" spans="2:10" ht="27.75" customHeight="1">
      <c r="B127" s="204" t="s">
        <v>404</v>
      </c>
      <c r="C127" s="205"/>
      <c r="D127" s="205"/>
      <c r="E127" s="205"/>
      <c r="F127" s="205"/>
      <c r="G127" s="205"/>
      <c r="H127" s="126"/>
      <c r="I127" s="127"/>
      <c r="J127" s="128"/>
    </row>
    <row r="128" spans="2:10" ht="67.5" customHeight="1">
      <c r="B128" s="206" t="s">
        <v>405</v>
      </c>
      <c r="C128" s="207"/>
      <c r="D128" s="207"/>
      <c r="E128" s="208"/>
      <c r="F128" s="121" t="s">
        <v>406</v>
      </c>
      <c r="G128" s="121" t="s">
        <v>407</v>
      </c>
      <c r="H128" s="121" t="s">
        <v>408</v>
      </c>
      <c r="I128" s="121" t="s">
        <v>409</v>
      </c>
      <c r="J128" s="121" t="s">
        <v>410</v>
      </c>
    </row>
    <row r="129" spans="2:10" ht="15" customHeight="1">
      <c r="B129" s="194" t="s">
        <v>411</v>
      </c>
      <c r="C129" s="209"/>
      <c r="D129" s="209"/>
      <c r="E129" s="210"/>
      <c r="F129" s="123"/>
      <c r="G129" s="123"/>
      <c r="H129" s="123"/>
      <c r="I129" s="123"/>
      <c r="J129" s="123"/>
    </row>
    <row r="130" spans="2:10" ht="15.75">
      <c r="B130" s="193" t="s">
        <v>412</v>
      </c>
      <c r="C130" s="193"/>
      <c r="D130" s="193"/>
      <c r="E130" s="193"/>
      <c r="F130" s="151">
        <v>58986068819</v>
      </c>
      <c r="G130" s="151">
        <v>411795365405</v>
      </c>
      <c r="H130" s="151">
        <v>8356526363</v>
      </c>
      <c r="I130" s="151">
        <v>648122547</v>
      </c>
      <c r="J130" s="151">
        <f>SUM(F130:I130)</f>
        <v>479786083134</v>
      </c>
    </row>
    <row r="131" spans="2:10" ht="15" customHeight="1">
      <c r="B131" s="196" t="s">
        <v>413</v>
      </c>
      <c r="C131" s="202"/>
      <c r="D131" s="202"/>
      <c r="E131" s="203"/>
      <c r="F131" s="153"/>
      <c r="G131" s="153"/>
      <c r="H131" s="153"/>
      <c r="I131" s="153"/>
      <c r="J131" s="153">
        <f aca="true" t="shared" si="0" ref="J131:J136">SUM(F131+G131+H131+I131)</f>
        <v>0</v>
      </c>
    </row>
    <row r="132" spans="2:10" ht="15">
      <c r="B132" s="192" t="s">
        <v>414</v>
      </c>
      <c r="C132" s="192"/>
      <c r="D132" s="192"/>
      <c r="E132" s="192"/>
      <c r="F132" s="153"/>
      <c r="G132" s="153"/>
      <c r="H132" s="153"/>
      <c r="I132" s="153"/>
      <c r="J132" s="153">
        <f t="shared" si="0"/>
        <v>0</v>
      </c>
    </row>
    <row r="133" spans="2:10" ht="15" customHeight="1">
      <c r="B133" s="196" t="s">
        <v>415</v>
      </c>
      <c r="C133" s="202"/>
      <c r="D133" s="202"/>
      <c r="E133" s="203"/>
      <c r="F133" s="153"/>
      <c r="G133" s="153"/>
      <c r="H133" s="153"/>
      <c r="I133" s="153"/>
      <c r="J133" s="153">
        <f t="shared" si="0"/>
        <v>0</v>
      </c>
    </row>
    <row r="134" spans="2:10" ht="15">
      <c r="B134" s="192" t="s">
        <v>554</v>
      </c>
      <c r="C134" s="192"/>
      <c r="D134" s="192"/>
      <c r="E134" s="192"/>
      <c r="F134" s="153"/>
      <c r="G134" s="153"/>
      <c r="H134" s="153"/>
      <c r="I134" s="153"/>
      <c r="J134" s="153">
        <f t="shared" si="0"/>
        <v>0</v>
      </c>
    </row>
    <row r="135" spans="2:10" ht="15">
      <c r="B135" s="192" t="s">
        <v>416</v>
      </c>
      <c r="C135" s="192"/>
      <c r="D135" s="192"/>
      <c r="E135" s="192"/>
      <c r="F135" s="153"/>
      <c r="G135" s="153"/>
      <c r="H135" s="153"/>
      <c r="I135" s="153"/>
      <c r="J135" s="153">
        <f t="shared" si="0"/>
        <v>0</v>
      </c>
    </row>
    <row r="136" spans="2:10" ht="15" customHeight="1">
      <c r="B136" s="196" t="s">
        <v>417</v>
      </c>
      <c r="C136" s="202"/>
      <c r="D136" s="202"/>
      <c r="E136" s="203"/>
      <c r="F136" s="153"/>
      <c r="G136" s="153"/>
      <c r="H136" s="153"/>
      <c r="I136" s="153"/>
      <c r="J136" s="153">
        <f t="shared" si="0"/>
        <v>0</v>
      </c>
    </row>
    <row r="137" spans="2:13" s="79" customFormat="1" ht="15.75" customHeight="1">
      <c r="B137" s="259" t="s">
        <v>418</v>
      </c>
      <c r="C137" s="260"/>
      <c r="D137" s="260"/>
      <c r="E137" s="261"/>
      <c r="F137" s="174">
        <f>SUM(F130+F131+F132+F133-F134-F135-F136)</f>
        <v>58986068819</v>
      </c>
      <c r="G137" s="174">
        <f>SUM(G130+G131+G132+G133-G134-G135-G136)</f>
        <v>411795365405</v>
      </c>
      <c r="H137" s="174">
        <f>SUM(H130+H131+H132+H133-H134-H135-H136)</f>
        <v>8356526363</v>
      </c>
      <c r="I137" s="174">
        <f>SUM(I130+I131+I132+I133-I134-I135-I136)</f>
        <v>648122547</v>
      </c>
      <c r="J137" s="174">
        <f>SUM(J130+J131+J132+J133-J134-J135-J136)</f>
        <v>479786083134</v>
      </c>
      <c r="M137" s="92"/>
    </row>
    <row r="138" spans="2:10" ht="15" customHeight="1">
      <c r="B138" s="196" t="s">
        <v>419</v>
      </c>
      <c r="C138" s="202"/>
      <c r="D138" s="202"/>
      <c r="E138" s="203"/>
      <c r="F138" s="153"/>
      <c r="G138" s="153"/>
      <c r="H138" s="153"/>
      <c r="I138" s="153"/>
      <c r="J138" s="153"/>
    </row>
    <row r="139" spans="2:10" ht="15" customHeight="1">
      <c r="B139" s="196" t="s">
        <v>412</v>
      </c>
      <c r="C139" s="202"/>
      <c r="D139" s="202"/>
      <c r="E139" s="203"/>
      <c r="F139" s="152">
        <v>21327500536</v>
      </c>
      <c r="G139" s="152">
        <v>243490814908</v>
      </c>
      <c r="H139" s="152">
        <v>5230140359</v>
      </c>
      <c r="I139" s="152">
        <v>608540475</v>
      </c>
      <c r="J139" s="152">
        <f>SUM(F139:I139)</f>
        <v>270656996278</v>
      </c>
    </row>
    <row r="140" spans="2:10" ht="15">
      <c r="B140" s="192" t="s">
        <v>420</v>
      </c>
      <c r="C140" s="192"/>
      <c r="D140" s="192"/>
      <c r="E140" s="192"/>
      <c r="F140" s="152">
        <v>2641564620</v>
      </c>
      <c r="G140" s="152">
        <v>19561203970</v>
      </c>
      <c r="H140" s="152">
        <v>678829078</v>
      </c>
      <c r="I140" s="152">
        <v>13464937</v>
      </c>
      <c r="J140" s="152">
        <f>SUM(F140+G140+H140+I140)</f>
        <v>22895062605</v>
      </c>
    </row>
    <row r="141" spans="2:10" ht="15" customHeight="1">
      <c r="B141" s="196" t="s">
        <v>415</v>
      </c>
      <c r="C141" s="202"/>
      <c r="D141" s="202"/>
      <c r="E141" s="203"/>
      <c r="F141" s="153"/>
      <c r="G141" s="153"/>
      <c r="H141" s="153"/>
      <c r="I141" s="153"/>
      <c r="J141" s="153">
        <f>SUM(F141:I141)</f>
        <v>0</v>
      </c>
    </row>
    <row r="142" spans="2:10" ht="15">
      <c r="B142" s="192" t="s">
        <v>554</v>
      </c>
      <c r="C142" s="192"/>
      <c r="D142" s="192"/>
      <c r="E142" s="192"/>
      <c r="F142" s="153"/>
      <c r="G142" s="153"/>
      <c r="H142" s="153"/>
      <c r="I142" s="153"/>
      <c r="J142" s="153">
        <f>SUM(F142:I142)</f>
        <v>0</v>
      </c>
    </row>
    <row r="143" spans="2:10" ht="15">
      <c r="B143" s="192" t="s">
        <v>421</v>
      </c>
      <c r="C143" s="192"/>
      <c r="D143" s="192"/>
      <c r="E143" s="192"/>
      <c r="F143" s="153"/>
      <c r="G143" s="153"/>
      <c r="H143" s="153"/>
      <c r="I143" s="153"/>
      <c r="J143" s="153">
        <f>SUM(F143:I143)</f>
        <v>0</v>
      </c>
    </row>
    <row r="144" spans="2:10" ht="15" customHeight="1">
      <c r="B144" s="196" t="s">
        <v>417</v>
      </c>
      <c r="C144" s="202"/>
      <c r="D144" s="202"/>
      <c r="E144" s="203"/>
      <c r="F144" s="153"/>
      <c r="G144" s="153"/>
      <c r="H144" s="153"/>
      <c r="I144" s="153"/>
      <c r="J144" s="153">
        <f>SUM(F144:I144)</f>
        <v>0</v>
      </c>
    </row>
    <row r="145" spans="2:13" ht="15.75" customHeight="1">
      <c r="B145" s="194" t="s">
        <v>418</v>
      </c>
      <c r="C145" s="209"/>
      <c r="D145" s="209"/>
      <c r="E145" s="210"/>
      <c r="F145" s="154">
        <f>SUM(F139+F140+F141-F142-F143-F144)</f>
        <v>23969065156</v>
      </c>
      <c r="G145" s="154">
        <f>SUM(G139+G140+G141-G142-G143-G144)</f>
        <v>263052018878</v>
      </c>
      <c r="H145" s="154">
        <f>SUM(H139+H140+H141-H142-H143-H144)</f>
        <v>5908969437</v>
      </c>
      <c r="I145" s="154">
        <f>SUM(I139+I140+I141-I142-I143-I144)</f>
        <v>622005412</v>
      </c>
      <c r="J145" s="154">
        <f>SUM(J139+J140+J141-J142-J143-J144)</f>
        <v>293552058883</v>
      </c>
      <c r="M145" s="1">
        <v>293552058883</v>
      </c>
    </row>
    <row r="146" spans="2:13" ht="15">
      <c r="B146" s="192" t="s">
        <v>422</v>
      </c>
      <c r="C146" s="192"/>
      <c r="D146" s="192"/>
      <c r="E146" s="192"/>
      <c r="F146" s="153"/>
      <c r="G146" s="153"/>
      <c r="H146" s="153"/>
      <c r="I146" s="153"/>
      <c r="J146" s="153"/>
      <c r="M146" s="1">
        <f>M145-J145</f>
        <v>0</v>
      </c>
    </row>
    <row r="147" spans="2:10" ht="15" customHeight="1">
      <c r="B147" s="196" t="s">
        <v>423</v>
      </c>
      <c r="C147" s="202"/>
      <c r="D147" s="202"/>
      <c r="E147" s="203"/>
      <c r="F147" s="152">
        <f>SUM(F130-F139)</f>
        <v>37658568283</v>
      </c>
      <c r="G147" s="152">
        <f>SUM(G130-G139)</f>
        <v>168304550497</v>
      </c>
      <c r="H147" s="152">
        <f>SUM(H130-H139)</f>
        <v>3126386004</v>
      </c>
      <c r="I147" s="152">
        <f>SUM(I130-I139)</f>
        <v>39582072</v>
      </c>
      <c r="J147" s="152">
        <f>SUM(J130-J139)</f>
        <v>209129086856</v>
      </c>
    </row>
    <row r="148" spans="2:13" ht="15" customHeight="1">
      <c r="B148" s="196" t="s">
        <v>424</v>
      </c>
      <c r="C148" s="202"/>
      <c r="D148" s="202"/>
      <c r="E148" s="203"/>
      <c r="F148" s="152">
        <f>SUM(F137-F145)</f>
        <v>35017003663</v>
      </c>
      <c r="G148" s="152">
        <f>SUM(G137-G145)</f>
        <v>148743346527</v>
      </c>
      <c r="H148" s="152">
        <f>SUM(H137-H145)</f>
        <v>2447556926</v>
      </c>
      <c r="I148" s="152">
        <f>SUM(I137-I145)</f>
        <v>26117135</v>
      </c>
      <c r="J148" s="152">
        <f>SUM(J137-J145)</f>
        <v>186234024251</v>
      </c>
      <c r="M148" s="1">
        <f>G140+M146</f>
        <v>19561203970</v>
      </c>
    </row>
    <row r="149" spans="2:10" ht="20.25" customHeight="1">
      <c r="B149" s="219" t="s">
        <v>425</v>
      </c>
      <c r="C149" s="219"/>
      <c r="D149" s="219"/>
      <c r="E149" s="219"/>
      <c r="F149" s="219"/>
      <c r="G149" s="219"/>
      <c r="H149" s="219"/>
      <c r="I149" s="219"/>
      <c r="J149" s="124"/>
    </row>
    <row r="150" spans="2:10" ht="20.25" customHeight="1">
      <c r="B150" s="225" t="s">
        <v>426</v>
      </c>
      <c r="C150" s="225"/>
      <c r="D150" s="225"/>
      <c r="E150" s="225"/>
      <c r="F150" s="225"/>
      <c r="G150" s="225"/>
      <c r="H150" s="225"/>
      <c r="I150" s="225"/>
      <c r="J150" s="72"/>
    </row>
    <row r="151" spans="2:10" ht="30">
      <c r="B151" s="206" t="s">
        <v>427</v>
      </c>
      <c r="C151" s="207"/>
      <c r="D151" s="207"/>
      <c r="E151" s="207"/>
      <c r="F151" s="207"/>
      <c r="G151" s="208"/>
      <c r="H151" s="122" t="s">
        <v>428</v>
      </c>
      <c r="I151" s="122" t="s">
        <v>429</v>
      </c>
      <c r="J151" s="122" t="s">
        <v>410</v>
      </c>
    </row>
    <row r="152" spans="2:10" ht="15">
      <c r="B152" s="190" t="s">
        <v>430</v>
      </c>
      <c r="C152" s="190"/>
      <c r="D152" s="190"/>
      <c r="E152" s="249"/>
      <c r="F152" s="146"/>
      <c r="G152" s="165"/>
      <c r="H152" s="123"/>
      <c r="I152" s="123"/>
      <c r="J152" s="123">
        <f>SUM(E152+G152)</f>
        <v>0</v>
      </c>
    </row>
    <row r="153" spans="2:10" ht="15">
      <c r="B153" s="192" t="s">
        <v>510</v>
      </c>
      <c r="C153" s="192"/>
      <c r="D153" s="196"/>
      <c r="E153" s="146"/>
      <c r="F153" s="146"/>
      <c r="G153" s="165"/>
      <c r="H153" s="152">
        <v>3752531000</v>
      </c>
      <c r="I153" s="152">
        <v>1760751757</v>
      </c>
      <c r="J153" s="152">
        <f>SUM(H153:I153)</f>
        <v>5513282757</v>
      </c>
    </row>
    <row r="154" spans="2:10" ht="15">
      <c r="B154" s="192" t="s">
        <v>511</v>
      </c>
      <c r="C154" s="192"/>
      <c r="D154" s="196"/>
      <c r="E154" s="146"/>
      <c r="F154" s="146"/>
      <c r="G154" s="165"/>
      <c r="H154" s="152"/>
      <c r="I154" s="152"/>
      <c r="J154" s="152">
        <f aca="true" t="shared" si="1" ref="J154:J159">SUM(E154:I154)</f>
        <v>0</v>
      </c>
    </row>
    <row r="155" spans="2:10" ht="15">
      <c r="B155" s="192" t="s">
        <v>512</v>
      </c>
      <c r="C155" s="192"/>
      <c r="D155" s="196"/>
      <c r="E155" s="146"/>
      <c r="F155" s="146"/>
      <c r="G155" s="165"/>
      <c r="H155" s="152"/>
      <c r="I155" s="152"/>
      <c r="J155" s="152">
        <f t="shared" si="1"/>
        <v>0</v>
      </c>
    </row>
    <row r="156" spans="2:10" ht="15">
      <c r="B156" s="192" t="s">
        <v>513</v>
      </c>
      <c r="C156" s="192"/>
      <c r="D156" s="196"/>
      <c r="E156" s="146"/>
      <c r="F156" s="146"/>
      <c r="G156" s="165"/>
      <c r="H156" s="152">
        <f>H153+H154-H155</f>
        <v>3752531000</v>
      </c>
      <c r="I156" s="152">
        <f>I153+I154-I155</f>
        <v>1760751757</v>
      </c>
      <c r="J156" s="152">
        <f>J153+J154-J155</f>
        <v>5513282757</v>
      </c>
    </row>
    <row r="157" spans="2:10" ht="15">
      <c r="B157" s="192" t="s">
        <v>431</v>
      </c>
      <c r="C157" s="192"/>
      <c r="D157" s="196"/>
      <c r="E157" s="146"/>
      <c r="F157" s="146"/>
      <c r="G157" s="165"/>
      <c r="H157" s="152"/>
      <c r="I157" s="152"/>
      <c r="J157" s="152">
        <f>SUM(E157)</f>
        <v>0</v>
      </c>
    </row>
    <row r="158" spans="2:10" ht="15">
      <c r="B158" s="192" t="s">
        <v>510</v>
      </c>
      <c r="C158" s="192"/>
      <c r="D158" s="196"/>
      <c r="E158" s="146"/>
      <c r="F158" s="146"/>
      <c r="G158" s="165"/>
      <c r="H158" s="152">
        <v>328253096</v>
      </c>
      <c r="I158" s="152">
        <v>1477396362</v>
      </c>
      <c r="J158" s="152">
        <f t="shared" si="1"/>
        <v>1805649458</v>
      </c>
    </row>
    <row r="159" spans="2:13" ht="15">
      <c r="B159" s="192" t="s">
        <v>511</v>
      </c>
      <c r="C159" s="192"/>
      <c r="D159" s="196"/>
      <c r="E159" s="146"/>
      <c r="F159" s="146"/>
      <c r="G159" s="165"/>
      <c r="H159" s="152">
        <v>56287965</v>
      </c>
      <c r="I159" s="152">
        <v>171286389</v>
      </c>
      <c r="J159" s="152">
        <f t="shared" si="1"/>
        <v>227574354</v>
      </c>
      <c r="M159" s="1">
        <v>2289422413</v>
      </c>
    </row>
    <row r="160" spans="2:10" ht="15">
      <c r="B160" s="192" t="s">
        <v>512</v>
      </c>
      <c r="C160" s="192"/>
      <c r="D160" s="196"/>
      <c r="E160" s="146"/>
      <c r="F160" s="146"/>
      <c r="G160" s="165"/>
      <c r="H160" s="152"/>
      <c r="I160" s="152"/>
      <c r="J160" s="152">
        <f>SUM(E160)</f>
        <v>0</v>
      </c>
    </row>
    <row r="161" spans="2:13" ht="15">
      <c r="B161" s="192" t="s">
        <v>513</v>
      </c>
      <c r="C161" s="192"/>
      <c r="D161" s="196"/>
      <c r="E161" s="146"/>
      <c r="F161" s="146"/>
      <c r="G161" s="165"/>
      <c r="H161" s="152">
        <f>SUM(H158+H159-H160)</f>
        <v>384541061</v>
      </c>
      <c r="I161" s="152">
        <f>SUM(I158+I159-I160)</f>
        <v>1648682751</v>
      </c>
      <c r="J161" s="152">
        <f>SUM(J158+J159-J160)</f>
        <v>2033223812</v>
      </c>
      <c r="M161" s="1">
        <f>M159-J161</f>
        <v>256198601</v>
      </c>
    </row>
    <row r="162" spans="2:10" ht="15">
      <c r="B162" s="192" t="s">
        <v>432</v>
      </c>
      <c r="C162" s="192"/>
      <c r="D162" s="192"/>
      <c r="E162" s="196"/>
      <c r="F162" s="146"/>
      <c r="G162" s="165"/>
      <c r="H162" s="152"/>
      <c r="I162" s="152"/>
      <c r="J162" s="152">
        <f>SUM(E162:I162)</f>
        <v>0</v>
      </c>
    </row>
    <row r="163" spans="2:10" ht="15">
      <c r="B163" s="192" t="s">
        <v>423</v>
      </c>
      <c r="C163" s="192"/>
      <c r="D163" s="196"/>
      <c r="E163" s="146"/>
      <c r="F163" s="146"/>
      <c r="G163" s="165"/>
      <c r="H163" s="152">
        <f>SUM(H153-H158)</f>
        <v>3424277904</v>
      </c>
      <c r="I163" s="152">
        <f>SUM(I153-I158)</f>
        <v>283355395</v>
      </c>
      <c r="J163" s="152">
        <f>SUM(J153-J158)</f>
        <v>3707633299</v>
      </c>
    </row>
    <row r="164" spans="2:10" ht="15">
      <c r="B164" s="192" t="s">
        <v>424</v>
      </c>
      <c r="C164" s="192"/>
      <c r="D164" s="196"/>
      <c r="E164" s="146"/>
      <c r="F164" s="146"/>
      <c r="G164" s="165"/>
      <c r="H164" s="152">
        <f>H156-H161</f>
        <v>3367989939</v>
      </c>
      <c r="I164" s="152">
        <f>I156-I161</f>
        <v>112069006</v>
      </c>
      <c r="J164" s="152">
        <f>J156-J161</f>
        <v>3480058945</v>
      </c>
    </row>
    <row r="165" spans="2:10" ht="26.25" customHeight="1">
      <c r="B165" s="217" t="s">
        <v>433</v>
      </c>
      <c r="C165" s="217"/>
      <c r="D165" s="217"/>
      <c r="E165" s="217"/>
      <c r="F165" s="218"/>
      <c r="G165" s="136"/>
      <c r="H165" s="117"/>
      <c r="I165" s="139"/>
      <c r="J165" s="139"/>
    </row>
    <row r="166" spans="2:10" ht="15.75">
      <c r="B166" s="219" t="s">
        <v>434</v>
      </c>
      <c r="C166" s="219"/>
      <c r="D166" s="219"/>
      <c r="E166" s="219"/>
      <c r="F166" s="219"/>
      <c r="G166" s="220"/>
      <c r="H166" s="166"/>
      <c r="I166" s="127"/>
      <c r="J166" s="128"/>
    </row>
    <row r="167" spans="2:10" ht="15" customHeight="1">
      <c r="B167" s="250"/>
      <c r="C167" s="251"/>
      <c r="D167" s="251"/>
      <c r="E167" s="251"/>
      <c r="F167" s="251"/>
      <c r="G167" s="251"/>
      <c r="H167" s="252"/>
      <c r="I167" s="116">
        <v>41182</v>
      </c>
      <c r="J167" s="116" t="s">
        <v>23</v>
      </c>
    </row>
    <row r="168" spans="2:10" ht="15.75" customHeight="1">
      <c r="B168" s="194" t="s">
        <v>514</v>
      </c>
      <c r="C168" s="209"/>
      <c r="D168" s="209"/>
      <c r="E168" s="209"/>
      <c r="F168" s="209"/>
      <c r="G168" s="209"/>
      <c r="H168" s="136"/>
      <c r="I168" s="154">
        <f>SUM(I169:I170)</f>
        <v>5513206000</v>
      </c>
      <c r="J168" s="154">
        <f>SUM(J169:J170)</f>
        <v>3279606000</v>
      </c>
    </row>
    <row r="169" spans="2:10" ht="15">
      <c r="B169" s="192" t="s">
        <v>515</v>
      </c>
      <c r="C169" s="192"/>
      <c r="D169" s="192"/>
      <c r="E169" s="192"/>
      <c r="F169" s="192"/>
      <c r="G169" s="196"/>
      <c r="H169" s="131"/>
      <c r="I169" s="152">
        <v>301206000</v>
      </c>
      <c r="J169" s="152">
        <v>301206000</v>
      </c>
    </row>
    <row r="170" spans="2:10" ht="15" customHeight="1">
      <c r="B170" s="196" t="s">
        <v>516</v>
      </c>
      <c r="C170" s="202"/>
      <c r="D170" s="202"/>
      <c r="E170" s="202"/>
      <c r="F170" s="202"/>
      <c r="G170" s="202"/>
      <c r="H170" s="131"/>
      <c r="I170" s="152">
        <v>5212000000</v>
      </c>
      <c r="J170" s="152">
        <v>2978400000</v>
      </c>
    </row>
    <row r="171" spans="2:10" ht="15.75">
      <c r="B171" s="193" t="s">
        <v>435</v>
      </c>
      <c r="C171" s="193"/>
      <c r="D171" s="193"/>
      <c r="E171" s="193"/>
      <c r="F171" s="193"/>
      <c r="G171" s="194"/>
      <c r="H171" s="136"/>
      <c r="I171" s="151">
        <f>SUM(I172)</f>
        <v>342036256</v>
      </c>
      <c r="J171" s="151">
        <f>SUM(J172)</f>
        <v>399042300</v>
      </c>
    </row>
    <row r="172" spans="2:10" ht="15.75">
      <c r="B172" s="192" t="s">
        <v>517</v>
      </c>
      <c r="C172" s="192"/>
      <c r="D172" s="192"/>
      <c r="E172" s="192"/>
      <c r="F172" s="192"/>
      <c r="G172" s="196"/>
      <c r="H172" s="136"/>
      <c r="I172" s="152">
        <v>342036256</v>
      </c>
      <c r="J172" s="152">
        <v>399042300</v>
      </c>
    </row>
    <row r="173" spans="2:10" ht="15.75" customHeight="1">
      <c r="B173" s="194" t="s">
        <v>518</v>
      </c>
      <c r="C173" s="209"/>
      <c r="D173" s="209"/>
      <c r="E173" s="209"/>
      <c r="F173" s="209"/>
      <c r="G173" s="209"/>
      <c r="H173" s="136"/>
      <c r="I173" s="151">
        <f>SUM(I174:I175)</f>
        <v>13550000000</v>
      </c>
      <c r="J173" s="151">
        <f>SUM(J174:J175)</f>
        <v>37631308272</v>
      </c>
    </row>
    <row r="174" spans="2:10" ht="15">
      <c r="B174" s="221" t="s">
        <v>19</v>
      </c>
      <c r="C174" s="221"/>
      <c r="D174" s="221"/>
      <c r="E174" s="221"/>
      <c r="F174" s="221"/>
      <c r="G174" s="222"/>
      <c r="H174" s="149"/>
      <c r="I174" s="152">
        <v>10500000000</v>
      </c>
      <c r="J174" s="152">
        <v>34581308272</v>
      </c>
    </row>
    <row r="175" spans="2:10" ht="15">
      <c r="B175" s="192" t="s">
        <v>519</v>
      </c>
      <c r="C175" s="192"/>
      <c r="D175" s="192"/>
      <c r="E175" s="196"/>
      <c r="F175" s="130"/>
      <c r="G175" s="130"/>
      <c r="H175" s="131"/>
      <c r="I175" s="152">
        <v>3050000000</v>
      </c>
      <c r="J175" s="152">
        <v>3050000000</v>
      </c>
    </row>
    <row r="176" spans="2:10" ht="15.75">
      <c r="B176" s="193" t="s">
        <v>436</v>
      </c>
      <c r="C176" s="193"/>
      <c r="D176" s="193"/>
      <c r="E176" s="193"/>
      <c r="F176" s="194"/>
      <c r="G176" s="135"/>
      <c r="H176" s="136"/>
      <c r="I176" s="151">
        <f>SUM(I177:I182)</f>
        <v>21965322019</v>
      </c>
      <c r="J176" s="151">
        <f>SUM(J177:J182)</f>
        <v>4051491876</v>
      </c>
    </row>
    <row r="177" spans="2:10" ht="15">
      <c r="B177" s="192" t="s">
        <v>520</v>
      </c>
      <c r="C177" s="192"/>
      <c r="D177" s="192"/>
      <c r="E177" s="196"/>
      <c r="F177" s="130"/>
      <c r="G177" s="130"/>
      <c r="H177" s="131"/>
      <c r="I177" s="152">
        <v>2863529900</v>
      </c>
      <c r="J177" s="152">
        <v>1768382441</v>
      </c>
    </row>
    <row r="178" spans="2:10" ht="15">
      <c r="B178" s="192" t="s">
        <v>521</v>
      </c>
      <c r="C178" s="192"/>
      <c r="D178" s="192"/>
      <c r="E178" s="196"/>
      <c r="F178" s="130"/>
      <c r="G178" s="130"/>
      <c r="H178" s="131"/>
      <c r="I178" s="152">
        <v>15782414977</v>
      </c>
      <c r="J178" s="152"/>
    </row>
    <row r="179" spans="2:10" ht="15">
      <c r="B179" s="192" t="s">
        <v>522</v>
      </c>
      <c r="C179" s="192"/>
      <c r="D179" s="192"/>
      <c r="E179" s="196"/>
      <c r="F179" s="130"/>
      <c r="G179" s="130"/>
      <c r="H179" s="131"/>
      <c r="I179" s="152"/>
      <c r="J179" s="152">
        <v>10008984</v>
      </c>
    </row>
    <row r="180" spans="2:10" ht="15">
      <c r="B180" s="192" t="s">
        <v>523</v>
      </c>
      <c r="C180" s="192"/>
      <c r="D180" s="192"/>
      <c r="E180" s="196"/>
      <c r="F180" s="130"/>
      <c r="G180" s="130"/>
      <c r="H180" s="131"/>
      <c r="I180" s="152">
        <v>2718308712</v>
      </c>
      <c r="J180" s="152">
        <v>1001776835</v>
      </c>
    </row>
    <row r="181" spans="2:10" ht="15">
      <c r="B181" s="192" t="s">
        <v>524</v>
      </c>
      <c r="C181" s="192"/>
      <c r="D181" s="192"/>
      <c r="E181" s="196"/>
      <c r="F181" s="130"/>
      <c r="G181" s="130"/>
      <c r="H181" s="131"/>
      <c r="I181" s="152">
        <v>10045950</v>
      </c>
      <c r="J181" s="152">
        <v>252544896</v>
      </c>
    </row>
    <row r="182" spans="2:10" ht="15">
      <c r="B182" s="192" t="s">
        <v>525</v>
      </c>
      <c r="C182" s="192"/>
      <c r="D182" s="192"/>
      <c r="E182" s="196"/>
      <c r="F182" s="130"/>
      <c r="G182" s="130"/>
      <c r="H182" s="131"/>
      <c r="I182" s="152">
        <v>591022480</v>
      </c>
      <c r="J182" s="152">
        <v>1018778720</v>
      </c>
    </row>
    <row r="183" spans="2:10" ht="15.75">
      <c r="B183" s="193" t="s">
        <v>437</v>
      </c>
      <c r="C183" s="193"/>
      <c r="D183" s="193"/>
      <c r="E183" s="193"/>
      <c r="F183" s="194"/>
      <c r="G183" s="135"/>
      <c r="H183" s="136"/>
      <c r="I183" s="151"/>
      <c r="J183" s="151"/>
    </row>
    <row r="184" spans="2:10" ht="15.75">
      <c r="B184" s="193" t="s">
        <v>526</v>
      </c>
      <c r="C184" s="193"/>
      <c r="D184" s="193"/>
      <c r="E184" s="193"/>
      <c r="F184" s="194"/>
      <c r="G184" s="135"/>
      <c r="H184" s="136"/>
      <c r="I184" s="151">
        <f>SUM(I185:I187)</f>
        <v>19700954632</v>
      </c>
      <c r="J184" s="151">
        <f>SUM(J185:J187)</f>
        <v>20336550480</v>
      </c>
    </row>
    <row r="185" spans="2:10" ht="15.75">
      <c r="B185" s="192" t="s">
        <v>438</v>
      </c>
      <c r="C185" s="192"/>
      <c r="D185" s="192"/>
      <c r="E185" s="196"/>
      <c r="F185" s="135"/>
      <c r="G185" s="135"/>
      <c r="H185" s="136"/>
      <c r="I185" s="152">
        <v>452762325</v>
      </c>
      <c r="J185" s="152"/>
    </row>
    <row r="186" spans="2:10" ht="15.75" customHeight="1">
      <c r="B186" s="192" t="s">
        <v>4</v>
      </c>
      <c r="C186" s="192"/>
      <c r="D186" s="192"/>
      <c r="E186" s="192"/>
      <c r="F186" s="196"/>
      <c r="G186" s="135"/>
      <c r="H186" s="136"/>
      <c r="I186" s="152">
        <v>508079827</v>
      </c>
      <c r="J186" s="152"/>
    </row>
    <row r="187" spans="2:10" ht="15">
      <c r="B187" s="192" t="s">
        <v>439</v>
      </c>
      <c r="C187" s="192"/>
      <c r="D187" s="192"/>
      <c r="E187" s="196"/>
      <c r="F187" s="130"/>
      <c r="G187" s="130"/>
      <c r="H187" s="131"/>
      <c r="I187" s="152">
        <f>SUM(I188:I193)</f>
        <v>18740112480</v>
      </c>
      <c r="J187" s="152">
        <f>SUM(J188:J193)</f>
        <v>20336550480</v>
      </c>
    </row>
    <row r="188" spans="2:10" ht="15">
      <c r="B188" s="192" t="s">
        <v>529</v>
      </c>
      <c r="C188" s="192"/>
      <c r="D188" s="192"/>
      <c r="E188" s="192"/>
      <c r="F188" s="192"/>
      <c r="G188" s="192"/>
      <c r="H188" s="192"/>
      <c r="I188" s="152">
        <v>796003662</v>
      </c>
      <c r="J188" s="152">
        <v>796003662</v>
      </c>
    </row>
    <row r="189" spans="2:10" ht="15">
      <c r="B189" s="192" t="s">
        <v>527</v>
      </c>
      <c r="C189" s="192"/>
      <c r="D189" s="192"/>
      <c r="E189" s="192"/>
      <c r="F189" s="192"/>
      <c r="G189" s="192"/>
      <c r="H189" s="192"/>
      <c r="I189" s="152">
        <v>4502356991</v>
      </c>
      <c r="J189" s="152">
        <v>4502356991</v>
      </c>
    </row>
    <row r="190" spans="2:10" ht="15">
      <c r="B190" s="192" t="s">
        <v>528</v>
      </c>
      <c r="C190" s="192"/>
      <c r="D190" s="192"/>
      <c r="E190" s="192"/>
      <c r="F190" s="192"/>
      <c r="G190" s="192"/>
      <c r="H190" s="192"/>
      <c r="I190" s="152">
        <v>726984367</v>
      </c>
      <c r="J190" s="152">
        <v>726984367</v>
      </c>
    </row>
    <row r="191" spans="2:10" ht="15">
      <c r="B191" s="192" t="s">
        <v>530</v>
      </c>
      <c r="C191" s="192"/>
      <c r="D191" s="192"/>
      <c r="E191" s="192"/>
      <c r="F191" s="192"/>
      <c r="G191" s="192"/>
      <c r="H191" s="192"/>
      <c r="I191" s="152">
        <v>10112992190</v>
      </c>
      <c r="J191" s="152">
        <v>12274201690</v>
      </c>
    </row>
    <row r="192" spans="2:10" ht="15">
      <c r="B192" s="192" t="s">
        <v>531</v>
      </c>
      <c r="C192" s="192"/>
      <c r="D192" s="192"/>
      <c r="E192" s="192"/>
      <c r="F192" s="192"/>
      <c r="G192" s="192"/>
      <c r="H192" s="192"/>
      <c r="I192" s="152">
        <v>442471000</v>
      </c>
      <c r="J192" s="152">
        <v>579863000</v>
      </c>
    </row>
    <row r="193" spans="2:10" ht="15">
      <c r="B193" s="192" t="s">
        <v>532</v>
      </c>
      <c r="C193" s="192"/>
      <c r="D193" s="192"/>
      <c r="E193" s="192"/>
      <c r="F193" s="192"/>
      <c r="G193" s="192"/>
      <c r="H193" s="192"/>
      <c r="I193" s="152">
        <v>2159304270</v>
      </c>
      <c r="J193" s="152">
        <v>1457140770</v>
      </c>
    </row>
    <row r="194" spans="2:10" ht="15.75">
      <c r="B194" s="193" t="s">
        <v>533</v>
      </c>
      <c r="C194" s="193"/>
      <c r="D194" s="193"/>
      <c r="E194" s="193"/>
      <c r="F194" s="194"/>
      <c r="G194" s="135"/>
      <c r="H194" s="136"/>
      <c r="I194" s="151"/>
      <c r="J194" s="151"/>
    </row>
    <row r="195" spans="2:10" ht="15.75">
      <c r="B195" s="192" t="s">
        <v>534</v>
      </c>
      <c r="C195" s="192"/>
      <c r="D195" s="192"/>
      <c r="E195" s="196"/>
      <c r="F195" s="135"/>
      <c r="G195" s="135"/>
      <c r="H195" s="136"/>
      <c r="I195" s="151">
        <f>SUM(I196:I197)</f>
        <v>1922049700</v>
      </c>
      <c r="J195" s="151">
        <f>SUM(J196:J197)</f>
        <v>1922049700</v>
      </c>
    </row>
    <row r="196" spans="2:10" ht="15">
      <c r="B196" s="192" t="s">
        <v>535</v>
      </c>
      <c r="C196" s="192"/>
      <c r="D196" s="192"/>
      <c r="E196" s="192"/>
      <c r="F196" s="192"/>
      <c r="G196" s="192"/>
      <c r="H196" s="192"/>
      <c r="I196" s="152">
        <v>800000000</v>
      </c>
      <c r="J196" s="152">
        <v>800000000</v>
      </c>
    </row>
    <row r="197" spans="2:10" ht="15">
      <c r="B197" s="192" t="s">
        <v>536</v>
      </c>
      <c r="C197" s="192"/>
      <c r="D197" s="192"/>
      <c r="E197" s="192"/>
      <c r="F197" s="192"/>
      <c r="G197" s="192"/>
      <c r="H197" s="192"/>
      <c r="I197" s="152">
        <v>1122049700</v>
      </c>
      <c r="J197" s="152">
        <v>1122049700</v>
      </c>
    </row>
    <row r="198" spans="2:10" ht="15.75">
      <c r="B198" s="175" t="s">
        <v>440</v>
      </c>
      <c r="C198" s="175"/>
      <c r="D198" s="175"/>
      <c r="E198" s="175"/>
      <c r="F198" s="175"/>
      <c r="G198" s="68"/>
      <c r="H198" s="68"/>
      <c r="I198" s="100"/>
      <c r="J198" s="100"/>
    </row>
    <row r="199" spans="2:10" ht="15.75">
      <c r="B199" s="175" t="s">
        <v>441</v>
      </c>
      <c r="C199" s="175"/>
      <c r="D199" s="175"/>
      <c r="E199" s="175"/>
      <c r="F199" s="175"/>
      <c r="G199" s="175"/>
      <c r="H199" s="175"/>
      <c r="I199" s="100"/>
      <c r="J199" s="100"/>
    </row>
    <row r="200" spans="2:10" ht="15.75">
      <c r="B200" s="177" t="s">
        <v>442</v>
      </c>
      <c r="C200" s="177"/>
      <c r="D200" s="177"/>
      <c r="E200" s="177"/>
      <c r="F200" s="177"/>
      <c r="G200" s="73"/>
      <c r="H200" s="73"/>
      <c r="I200" s="115"/>
      <c r="J200" s="115"/>
    </row>
    <row r="201" spans="2:10" ht="15">
      <c r="B201" s="253" t="s">
        <v>24</v>
      </c>
      <c r="C201" s="253"/>
      <c r="D201" s="253"/>
      <c r="E201" s="253"/>
      <c r="F201" s="253"/>
      <c r="G201" s="253"/>
      <c r="H201" s="73"/>
      <c r="I201" s="73"/>
      <c r="J201" s="73"/>
    </row>
    <row r="202" spans="2:10" ht="47.25">
      <c r="B202" s="206" t="s">
        <v>405</v>
      </c>
      <c r="C202" s="207"/>
      <c r="D202" s="208"/>
      <c r="E202" s="121" t="s">
        <v>443</v>
      </c>
      <c r="F202" s="121" t="s">
        <v>444</v>
      </c>
      <c r="G202" s="121" t="s">
        <v>445</v>
      </c>
      <c r="H202" s="121" t="s">
        <v>446</v>
      </c>
      <c r="I202" s="121" t="s">
        <v>447</v>
      </c>
      <c r="J202" s="121" t="s">
        <v>448</v>
      </c>
    </row>
    <row r="203" spans="2:10" ht="17.25" customHeight="1">
      <c r="B203" s="254" t="s">
        <v>27</v>
      </c>
      <c r="C203" s="255"/>
      <c r="D203" s="256"/>
      <c r="E203" s="155">
        <v>114245700000</v>
      </c>
      <c r="F203" s="155">
        <v>4078650000</v>
      </c>
      <c r="G203" s="155">
        <v>48143389456</v>
      </c>
      <c r="H203" s="155">
        <v>4829197396</v>
      </c>
      <c r="I203" s="155">
        <v>29812432556</v>
      </c>
      <c r="J203" s="156">
        <f aca="true" t="shared" si="2" ref="J203:J208">SUM(D203:I203)</f>
        <v>201109369408</v>
      </c>
    </row>
    <row r="204" spans="2:10" ht="17.25" customHeight="1">
      <c r="B204" s="198" t="s">
        <v>537</v>
      </c>
      <c r="C204" s="198"/>
      <c r="D204" s="198"/>
      <c r="E204" s="155"/>
      <c r="F204" s="155"/>
      <c r="G204" s="155"/>
      <c r="H204" s="155"/>
      <c r="I204" s="155"/>
      <c r="J204" s="156">
        <f t="shared" si="2"/>
        <v>0</v>
      </c>
    </row>
    <row r="205" spans="2:10" ht="22.5" customHeight="1">
      <c r="B205" s="198" t="s">
        <v>25</v>
      </c>
      <c r="C205" s="198"/>
      <c r="D205" s="198"/>
      <c r="E205" s="156">
        <f>SUM(E206:E207)</f>
        <v>0</v>
      </c>
      <c r="F205" s="156"/>
      <c r="G205" s="167">
        <v>6558420300</v>
      </c>
      <c r="H205" s="167">
        <v>1471121628</v>
      </c>
      <c r="I205" s="167"/>
      <c r="J205" s="167">
        <f t="shared" si="2"/>
        <v>8029541928</v>
      </c>
    </row>
    <row r="206" spans="2:10" ht="17.25" customHeight="1">
      <c r="B206" s="198" t="s">
        <v>449</v>
      </c>
      <c r="C206" s="198"/>
      <c r="D206" s="198"/>
      <c r="E206" s="154"/>
      <c r="F206" s="154"/>
      <c r="G206" s="168"/>
      <c r="H206" s="168"/>
      <c r="I206" s="169">
        <v>21371592082</v>
      </c>
      <c r="J206" s="169">
        <f t="shared" si="2"/>
        <v>21371592082</v>
      </c>
    </row>
    <row r="207" spans="2:10" ht="17.25" customHeight="1">
      <c r="B207" s="198" t="s">
        <v>415</v>
      </c>
      <c r="C207" s="198"/>
      <c r="D207" s="198"/>
      <c r="E207" s="154"/>
      <c r="F207" s="154"/>
      <c r="G207" s="152"/>
      <c r="H207" s="152"/>
      <c r="I207" s="169"/>
      <c r="J207" s="152">
        <f t="shared" si="2"/>
        <v>0</v>
      </c>
    </row>
    <row r="208" spans="2:10" ht="17.25" customHeight="1">
      <c r="B208" s="198" t="s">
        <v>26</v>
      </c>
      <c r="C208" s="198"/>
      <c r="D208" s="198"/>
      <c r="E208" s="156">
        <f>SUM(E209:E210)</f>
        <v>0</v>
      </c>
      <c r="F208" s="156">
        <f>SUM(F209:F210)</f>
        <v>0</v>
      </c>
      <c r="G208" s="167">
        <f>SUM(G209:G210)</f>
        <v>0</v>
      </c>
      <c r="H208" s="167">
        <f>SUM(H209:H210)</f>
        <v>0</v>
      </c>
      <c r="I208" s="167">
        <f>SUM(I209:I210)</f>
        <v>29422432556</v>
      </c>
      <c r="J208" s="167">
        <f t="shared" si="2"/>
        <v>29422432556</v>
      </c>
    </row>
    <row r="209" spans="2:10" ht="17.25" customHeight="1">
      <c r="B209" s="197" t="s">
        <v>450</v>
      </c>
      <c r="C209" s="197"/>
      <c r="D209" s="197"/>
      <c r="E209" s="154"/>
      <c r="F209" s="154"/>
      <c r="G209" s="152"/>
      <c r="H209" s="152"/>
      <c r="I209" s="152"/>
      <c r="J209" s="152"/>
    </row>
    <row r="210" spans="2:10" ht="17.25" customHeight="1">
      <c r="B210" s="198" t="s">
        <v>417</v>
      </c>
      <c r="C210" s="198"/>
      <c r="D210" s="198"/>
      <c r="E210" s="154"/>
      <c r="F210" s="154"/>
      <c r="G210" s="152"/>
      <c r="H210" s="152"/>
      <c r="I210" s="152">
        <v>29422432556</v>
      </c>
      <c r="J210" s="152">
        <f>SUM(D210:I210)</f>
        <v>29422432556</v>
      </c>
    </row>
    <row r="211" spans="2:10" ht="17.25" customHeight="1">
      <c r="B211" s="199" t="s">
        <v>418</v>
      </c>
      <c r="C211" s="200"/>
      <c r="D211" s="170"/>
      <c r="E211" s="155">
        <f>SUM(E203+E205-E208)</f>
        <v>114245700000</v>
      </c>
      <c r="F211" s="155">
        <f>SUM(F203+F205-F208)</f>
        <v>4078650000</v>
      </c>
      <c r="G211" s="155">
        <f>SUM(G203+G205-G208)</f>
        <v>54701809756</v>
      </c>
      <c r="H211" s="155">
        <f>SUM(H203+H205-H208)</f>
        <v>6300319024</v>
      </c>
      <c r="I211" s="155">
        <f>SUM(I203+I206-I208+I204)</f>
        <v>21761592082</v>
      </c>
      <c r="J211" s="155">
        <f>SUM(J203+J205+J204-J208+J206)</f>
        <v>201088070862</v>
      </c>
    </row>
    <row r="212" spans="2:10" ht="24.75" customHeight="1">
      <c r="B212" s="236" t="s">
        <v>451</v>
      </c>
      <c r="C212" s="237"/>
      <c r="D212" s="237"/>
      <c r="E212" s="237"/>
      <c r="F212" s="237"/>
      <c r="G212" s="237"/>
      <c r="H212" s="237"/>
      <c r="I212" s="237"/>
      <c r="J212" s="238"/>
    </row>
    <row r="213" spans="2:10" ht="15.75">
      <c r="B213" s="193" t="s">
        <v>452</v>
      </c>
      <c r="C213" s="193"/>
      <c r="D213" s="193"/>
      <c r="E213" s="193"/>
      <c r="F213" s="193"/>
      <c r="G213" s="194"/>
      <c r="H213" s="136"/>
      <c r="I213" s="116">
        <v>41182</v>
      </c>
      <c r="J213" s="116" t="s">
        <v>23</v>
      </c>
    </row>
    <row r="214" spans="2:10" ht="15">
      <c r="B214" s="192" t="s">
        <v>453</v>
      </c>
      <c r="C214" s="192"/>
      <c r="D214" s="192"/>
      <c r="E214" s="192"/>
      <c r="F214" s="196"/>
      <c r="G214" s="130"/>
      <c r="H214" s="131"/>
      <c r="I214" s="123"/>
      <c r="J214" s="123"/>
    </row>
    <row r="215" spans="2:10" ht="15">
      <c r="B215" s="192" t="s">
        <v>454</v>
      </c>
      <c r="C215" s="192"/>
      <c r="D215" s="192"/>
      <c r="E215" s="192"/>
      <c r="F215" s="196"/>
      <c r="G215" s="130"/>
      <c r="H215" s="131"/>
      <c r="I215" s="152">
        <v>62835100000</v>
      </c>
      <c r="J215" s="152">
        <v>62835100000</v>
      </c>
    </row>
    <row r="216" spans="2:10" ht="15">
      <c r="B216" s="192" t="s">
        <v>455</v>
      </c>
      <c r="C216" s="192"/>
      <c r="D216" s="192"/>
      <c r="E216" s="192"/>
      <c r="F216" s="196"/>
      <c r="G216" s="130"/>
      <c r="H216" s="131"/>
      <c r="I216" s="152">
        <v>51410600000</v>
      </c>
      <c r="J216" s="152">
        <v>51410600000</v>
      </c>
    </row>
    <row r="217" spans="2:10" ht="15">
      <c r="B217" s="192" t="s">
        <v>456</v>
      </c>
      <c r="C217" s="192"/>
      <c r="D217" s="192"/>
      <c r="E217" s="192"/>
      <c r="F217" s="196"/>
      <c r="G217" s="130"/>
      <c r="H217" s="131"/>
      <c r="I217" s="153"/>
      <c r="J217" s="153"/>
    </row>
    <row r="218" spans="2:10" ht="30.75" customHeight="1">
      <c r="B218" s="192" t="s">
        <v>457</v>
      </c>
      <c r="C218" s="192"/>
      <c r="D218" s="192"/>
      <c r="E218" s="192"/>
      <c r="F218" s="192"/>
      <c r="G218" s="192"/>
      <c r="H218" s="192"/>
      <c r="I218" s="153"/>
      <c r="J218" s="153"/>
    </row>
    <row r="219" spans="2:10" ht="15">
      <c r="B219" s="192" t="s">
        <v>458</v>
      </c>
      <c r="C219" s="192"/>
      <c r="D219" s="192"/>
      <c r="E219" s="192"/>
      <c r="F219" s="196"/>
      <c r="G219" s="130"/>
      <c r="H219" s="131"/>
      <c r="I219" s="153"/>
      <c r="J219" s="153"/>
    </row>
    <row r="220" spans="2:10" ht="15">
      <c r="B220" s="192" t="s">
        <v>459</v>
      </c>
      <c r="C220" s="192"/>
      <c r="D220" s="192"/>
      <c r="E220" s="192"/>
      <c r="F220" s="196"/>
      <c r="G220" s="130"/>
      <c r="H220" s="131"/>
      <c r="I220" s="171">
        <v>41182</v>
      </c>
      <c r="J220" s="116" t="s">
        <v>23</v>
      </c>
    </row>
    <row r="221" spans="2:10" ht="15">
      <c r="B221" s="192" t="s">
        <v>460</v>
      </c>
      <c r="C221" s="192"/>
      <c r="D221" s="192"/>
      <c r="E221" s="192"/>
      <c r="F221" s="192"/>
      <c r="G221" s="196"/>
      <c r="H221" s="131"/>
      <c r="I221" s="152">
        <v>11424570</v>
      </c>
      <c r="J221" s="152">
        <v>11424570</v>
      </c>
    </row>
    <row r="222" spans="2:10" ht="15">
      <c r="B222" s="192" t="s">
        <v>461</v>
      </c>
      <c r="C222" s="192"/>
      <c r="D222" s="192"/>
      <c r="E222" s="192"/>
      <c r="F222" s="196"/>
      <c r="G222" s="130"/>
      <c r="H222" s="131"/>
      <c r="I222" s="152">
        <v>11424570</v>
      </c>
      <c r="J222" s="152">
        <v>11424570</v>
      </c>
    </row>
    <row r="223" spans="2:10" ht="15">
      <c r="B223" s="192" t="s">
        <v>462</v>
      </c>
      <c r="C223" s="192"/>
      <c r="D223" s="192"/>
      <c r="E223" s="192"/>
      <c r="F223" s="196"/>
      <c r="G223" s="130"/>
      <c r="H223" s="131"/>
      <c r="I223" s="152">
        <v>11424570</v>
      </c>
      <c r="J223" s="152">
        <v>11424570</v>
      </c>
    </row>
    <row r="224" spans="2:10" ht="15">
      <c r="B224" s="192" t="s">
        <v>463</v>
      </c>
      <c r="C224" s="192"/>
      <c r="D224" s="192"/>
      <c r="E224" s="192"/>
      <c r="F224" s="196"/>
      <c r="G224" s="130"/>
      <c r="H224" s="131"/>
      <c r="I224" s="152">
        <v>11424570</v>
      </c>
      <c r="J224" s="152">
        <v>11424570</v>
      </c>
    </row>
    <row r="225" spans="2:10" ht="15">
      <c r="B225" s="192" t="s">
        <v>352</v>
      </c>
      <c r="C225" s="192"/>
      <c r="D225" s="192"/>
      <c r="E225" s="192"/>
      <c r="F225" s="196"/>
      <c r="G225" s="130"/>
      <c r="H225" s="131"/>
      <c r="I225" s="152">
        <v>11424570</v>
      </c>
      <c r="J225" s="152">
        <v>11424570</v>
      </c>
    </row>
    <row r="226" spans="2:10" ht="15">
      <c r="B226" s="192" t="s">
        <v>464</v>
      </c>
      <c r="C226" s="192"/>
      <c r="D226" s="192"/>
      <c r="E226" s="192"/>
      <c r="F226" s="196"/>
      <c r="G226" s="130"/>
      <c r="H226" s="131"/>
      <c r="I226" s="152">
        <v>10000</v>
      </c>
      <c r="J226" s="152">
        <v>10000</v>
      </c>
    </row>
    <row r="227" spans="2:10" ht="21" customHeight="1">
      <c r="B227" s="193" t="s">
        <v>465</v>
      </c>
      <c r="C227" s="193"/>
      <c r="D227" s="193"/>
      <c r="E227" s="193"/>
      <c r="F227" s="194"/>
      <c r="G227" s="135"/>
      <c r="H227" s="136"/>
      <c r="I227" s="154"/>
      <c r="J227" s="154"/>
    </row>
    <row r="228" spans="2:10" ht="15">
      <c r="B228" s="192" t="s">
        <v>466</v>
      </c>
      <c r="C228" s="192"/>
      <c r="D228" s="192"/>
      <c r="E228" s="192"/>
      <c r="F228" s="196"/>
      <c r="G228" s="130"/>
      <c r="H228" s="131"/>
      <c r="I228" s="154">
        <v>390000000</v>
      </c>
      <c r="J228" s="154">
        <v>390000000</v>
      </c>
    </row>
    <row r="229" spans="2:10" ht="15.75">
      <c r="B229" s="193" t="s">
        <v>467</v>
      </c>
      <c r="C229" s="193"/>
      <c r="D229" s="193"/>
      <c r="E229" s="193"/>
      <c r="F229" s="194"/>
      <c r="G229" s="135"/>
      <c r="H229" s="136"/>
      <c r="I229" s="118"/>
      <c r="J229" s="118"/>
    </row>
    <row r="230" spans="2:10" ht="27" customHeight="1">
      <c r="B230" s="257" t="s">
        <v>468</v>
      </c>
      <c r="C230" s="257"/>
      <c r="D230" s="257"/>
      <c r="E230" s="257"/>
      <c r="F230" s="257"/>
      <c r="G230" s="257"/>
      <c r="H230" s="257"/>
      <c r="I230" s="257"/>
      <c r="J230" s="257"/>
    </row>
    <row r="231" spans="2:10" ht="15.75" customHeight="1">
      <c r="B231" s="206" t="s">
        <v>385</v>
      </c>
      <c r="C231" s="207"/>
      <c r="D231" s="207"/>
      <c r="E231" s="207"/>
      <c r="F231" s="207"/>
      <c r="G231" s="207"/>
      <c r="H231" s="208"/>
      <c r="I231" s="140" t="s">
        <v>381</v>
      </c>
      <c r="J231" s="140" t="s">
        <v>380</v>
      </c>
    </row>
    <row r="232" spans="2:10" ht="16.5" customHeight="1">
      <c r="B232" s="193" t="s">
        <v>469</v>
      </c>
      <c r="C232" s="193"/>
      <c r="D232" s="193"/>
      <c r="E232" s="193"/>
      <c r="F232" s="193"/>
      <c r="G232" s="193"/>
      <c r="H232" s="193"/>
      <c r="I232" s="157">
        <f>SUM(I233:I234)</f>
        <v>182474068277</v>
      </c>
      <c r="J232" s="157">
        <f>SUM(J233:J234)</f>
        <v>180531241265</v>
      </c>
    </row>
    <row r="233" spans="2:10" ht="16.5" customHeight="1">
      <c r="B233" s="192" t="s">
        <v>538</v>
      </c>
      <c r="C233" s="192"/>
      <c r="D233" s="192"/>
      <c r="E233" s="192"/>
      <c r="F233" s="192"/>
      <c r="G233" s="196"/>
      <c r="H233" s="136"/>
      <c r="I233" s="158">
        <v>182141991511</v>
      </c>
      <c r="J233" s="158">
        <v>180193092663</v>
      </c>
    </row>
    <row r="234" spans="2:10" ht="16.5" customHeight="1">
      <c r="B234" s="192" t="s">
        <v>539</v>
      </c>
      <c r="C234" s="192"/>
      <c r="D234" s="192"/>
      <c r="E234" s="192"/>
      <c r="F234" s="192"/>
      <c r="G234" s="196"/>
      <c r="H234" s="136"/>
      <c r="I234" s="158">
        <v>332076766</v>
      </c>
      <c r="J234" s="158">
        <v>338148602</v>
      </c>
    </row>
    <row r="235" spans="2:10" ht="16.5" customHeight="1">
      <c r="B235" s="193" t="s">
        <v>540</v>
      </c>
      <c r="C235" s="193"/>
      <c r="D235" s="193"/>
      <c r="E235" s="193"/>
      <c r="F235" s="193"/>
      <c r="G235" s="193"/>
      <c r="H235" s="193"/>
      <c r="I235" s="151">
        <v>56492568496</v>
      </c>
      <c r="J235" s="151">
        <v>55921994332</v>
      </c>
    </row>
    <row r="236" spans="2:10" ht="16.5" customHeight="1">
      <c r="B236" s="193" t="s">
        <v>470</v>
      </c>
      <c r="C236" s="193"/>
      <c r="D236" s="193"/>
      <c r="E236" s="193"/>
      <c r="F236" s="193"/>
      <c r="G236" s="193"/>
      <c r="H236" s="193"/>
      <c r="I236" s="151">
        <f>SUM(I232-I235)</f>
        <v>125981499781</v>
      </c>
      <c r="J236" s="151">
        <f>SUM(J232-J235)</f>
        <v>124609246933</v>
      </c>
    </row>
    <row r="237" spans="2:10" ht="16.5" customHeight="1">
      <c r="B237" s="211" t="s">
        <v>471</v>
      </c>
      <c r="C237" s="211"/>
      <c r="D237" s="211"/>
      <c r="E237" s="211"/>
      <c r="F237" s="211"/>
      <c r="G237" s="211"/>
      <c r="H237" s="211"/>
      <c r="I237" s="151">
        <v>96969287927</v>
      </c>
      <c r="J237" s="151">
        <v>104933001887</v>
      </c>
    </row>
    <row r="238" spans="2:10" ht="16.5" customHeight="1">
      <c r="B238" s="193" t="s">
        <v>472</v>
      </c>
      <c r="C238" s="193"/>
      <c r="D238" s="193"/>
      <c r="E238" s="193"/>
      <c r="F238" s="193"/>
      <c r="G238" s="194"/>
      <c r="H238" s="136"/>
      <c r="I238" s="151">
        <v>370642158</v>
      </c>
      <c r="J238" s="151">
        <v>413182070</v>
      </c>
    </row>
    <row r="239" spans="2:10" ht="16.5" customHeight="1">
      <c r="B239" s="193" t="s">
        <v>351</v>
      </c>
      <c r="C239" s="193"/>
      <c r="D239" s="193"/>
      <c r="E239" s="193"/>
      <c r="F239" s="193"/>
      <c r="G239" s="194"/>
      <c r="H239" s="136"/>
      <c r="I239" s="151">
        <v>257196635</v>
      </c>
      <c r="J239" s="151">
        <v>865601320</v>
      </c>
    </row>
    <row r="240" spans="2:10" ht="16.5" customHeight="1">
      <c r="B240" s="193" t="s">
        <v>473</v>
      </c>
      <c r="C240" s="193"/>
      <c r="D240" s="193"/>
      <c r="E240" s="193"/>
      <c r="F240" s="193"/>
      <c r="G240" s="193"/>
      <c r="H240" s="193"/>
      <c r="I240" s="141" t="s">
        <v>381</v>
      </c>
      <c r="J240" s="141" t="s">
        <v>380</v>
      </c>
    </row>
    <row r="241" spans="2:10" ht="16.5" customHeight="1">
      <c r="B241" s="195" t="s">
        <v>541</v>
      </c>
      <c r="C241" s="195"/>
      <c r="D241" s="195"/>
      <c r="E241" s="195"/>
      <c r="F241" s="195"/>
      <c r="G241" s="195"/>
      <c r="H241" s="195"/>
      <c r="I241" s="142">
        <v>10873234853</v>
      </c>
      <c r="J241" s="142">
        <v>10274711001</v>
      </c>
    </row>
    <row r="242" spans="2:10" ht="16.5" customHeight="1">
      <c r="B242" s="192" t="s">
        <v>544</v>
      </c>
      <c r="C242" s="192"/>
      <c r="D242" s="192"/>
      <c r="E242" s="192"/>
      <c r="F242" s="192"/>
      <c r="G242" s="192"/>
      <c r="H242" s="192"/>
      <c r="I242" s="143">
        <f>SUM(I243:I244)</f>
        <v>0</v>
      </c>
      <c r="J242" s="143">
        <f>SUM(J243:J244)</f>
        <v>0</v>
      </c>
    </row>
    <row r="243" spans="2:10" ht="16.5" customHeight="1">
      <c r="B243" s="192" t="s">
        <v>545</v>
      </c>
      <c r="C243" s="192"/>
      <c r="D243" s="192"/>
      <c r="E243" s="192"/>
      <c r="F243" s="192"/>
      <c r="G243" s="196"/>
      <c r="H243" s="131"/>
      <c r="I243" s="143"/>
      <c r="J243" s="143"/>
    </row>
    <row r="244" spans="2:10" ht="16.5" customHeight="1">
      <c r="B244" s="192" t="s">
        <v>546</v>
      </c>
      <c r="C244" s="192"/>
      <c r="D244" s="192"/>
      <c r="E244" s="192"/>
      <c r="F244" s="192"/>
      <c r="G244" s="196"/>
      <c r="H244" s="131"/>
      <c r="I244" s="143">
        <f>SUM(I245)</f>
        <v>0</v>
      </c>
      <c r="J244" s="143">
        <f>SUM(J245)</f>
        <v>0</v>
      </c>
    </row>
    <row r="245" spans="2:10" ht="16.5" customHeight="1">
      <c r="B245" s="192" t="s">
        <v>547</v>
      </c>
      <c r="C245" s="192"/>
      <c r="D245" s="192"/>
      <c r="E245" s="192"/>
      <c r="F245" s="192"/>
      <c r="G245" s="196"/>
      <c r="H245" s="131"/>
      <c r="I245" s="143"/>
      <c r="J245" s="143"/>
    </row>
    <row r="246" spans="2:10" ht="16.5" customHeight="1">
      <c r="B246" s="195" t="s">
        <v>548</v>
      </c>
      <c r="C246" s="195"/>
      <c r="D246" s="195"/>
      <c r="E246" s="195"/>
      <c r="F246" s="195"/>
      <c r="G246" s="195"/>
      <c r="H246" s="195"/>
      <c r="I246" s="144">
        <v>10873234853</v>
      </c>
      <c r="J246" s="144">
        <f>J241+J242</f>
        <v>10274711001</v>
      </c>
    </row>
    <row r="247" spans="2:10" ht="16.5" customHeight="1">
      <c r="B247" s="189" t="s">
        <v>549</v>
      </c>
      <c r="C247" s="189"/>
      <c r="D247" s="189"/>
      <c r="E247" s="189"/>
      <c r="F247" s="189"/>
      <c r="G247" s="189"/>
      <c r="H247" s="189"/>
      <c r="I247" s="172">
        <v>0.25</v>
      </c>
      <c r="J247" s="172">
        <v>0.25</v>
      </c>
    </row>
    <row r="248" spans="2:10" ht="16.5" customHeight="1">
      <c r="B248" s="189" t="s">
        <v>550</v>
      </c>
      <c r="C248" s="189"/>
      <c r="D248" s="189"/>
      <c r="E248" s="189"/>
      <c r="F248" s="189"/>
      <c r="G248" s="189"/>
      <c r="H248" s="189"/>
      <c r="I248" s="173">
        <f>I246*I247</f>
        <v>2718308713.25</v>
      </c>
      <c r="J248" s="173">
        <f>J246*J247</f>
        <v>2568677750.25</v>
      </c>
    </row>
    <row r="249" spans="2:10" ht="16.5" customHeight="1">
      <c r="B249" s="189" t="s">
        <v>551</v>
      </c>
      <c r="C249" s="189"/>
      <c r="D249" s="189"/>
      <c r="E249" s="189"/>
      <c r="F249" s="189"/>
      <c r="G249" s="189"/>
      <c r="H249" s="189"/>
      <c r="I249" s="173"/>
      <c r="J249" s="173">
        <v>-1061099777</v>
      </c>
    </row>
    <row r="250" spans="2:10" ht="16.5" customHeight="1">
      <c r="B250" s="195" t="s">
        <v>552</v>
      </c>
      <c r="C250" s="195"/>
      <c r="D250" s="195"/>
      <c r="E250" s="195"/>
      <c r="F250" s="195"/>
      <c r="G250" s="195"/>
      <c r="H250" s="195"/>
      <c r="I250" s="144">
        <f>I248+I249</f>
        <v>2718308713.25</v>
      </c>
      <c r="J250" s="144">
        <f>J248+J249</f>
        <v>1507577973.25</v>
      </c>
    </row>
    <row r="251" spans="2:10" ht="16.5" customHeight="1">
      <c r="B251" s="193" t="s">
        <v>553</v>
      </c>
      <c r="C251" s="193"/>
      <c r="D251" s="193"/>
      <c r="E251" s="193"/>
      <c r="F251" s="193"/>
      <c r="G251" s="194"/>
      <c r="H251" s="136"/>
      <c r="I251" s="144">
        <f>(I241-I250)/I225</f>
        <v>713.8059585393586</v>
      </c>
      <c r="J251" s="144">
        <f>(J241-J250)/J225</f>
        <v>767.3928233403971</v>
      </c>
    </row>
    <row r="252" spans="2:10" ht="27" customHeight="1">
      <c r="B252" s="201" t="s">
        <v>474</v>
      </c>
      <c r="C252" s="201"/>
      <c r="D252" s="201"/>
      <c r="E252" s="201"/>
      <c r="F252" s="68"/>
      <c r="G252" s="68"/>
      <c r="H252" s="68"/>
      <c r="I252" s="69"/>
      <c r="J252" s="69"/>
    </row>
    <row r="253" spans="2:12" ht="15.75">
      <c r="B253" s="175" t="s">
        <v>556</v>
      </c>
      <c r="C253" s="175"/>
      <c r="D253" s="175"/>
      <c r="E253" s="175"/>
      <c r="F253" s="175"/>
      <c r="G253" s="175"/>
      <c r="H253" s="68"/>
      <c r="I253" s="69"/>
      <c r="J253" s="69"/>
      <c r="L253" s="1"/>
    </row>
    <row r="254" spans="2:12" ht="36.75" customHeight="1">
      <c r="B254" s="176" t="s">
        <v>353</v>
      </c>
      <c r="C254" s="176"/>
      <c r="D254" s="176"/>
      <c r="E254" s="176"/>
      <c r="F254" s="176"/>
      <c r="G254" s="176"/>
      <c r="H254" s="176"/>
      <c r="I254" s="176"/>
      <c r="J254" s="176"/>
      <c r="L254" s="1"/>
    </row>
    <row r="255" spans="2:12" ht="31.5">
      <c r="B255" s="258" t="s">
        <v>557</v>
      </c>
      <c r="C255" s="258"/>
      <c r="D255" s="258"/>
      <c r="E255" s="258"/>
      <c r="F255" s="258" t="s">
        <v>558</v>
      </c>
      <c r="G255" s="258"/>
      <c r="H255" s="258" t="s">
        <v>559</v>
      </c>
      <c r="I255" s="258"/>
      <c r="J255" s="145" t="s">
        <v>28</v>
      </c>
      <c r="L255" s="1"/>
    </row>
    <row r="256" spans="2:12" ht="15">
      <c r="B256" s="190" t="s">
        <v>560</v>
      </c>
      <c r="C256" s="190"/>
      <c r="D256" s="190"/>
      <c r="E256" s="190"/>
      <c r="F256" s="191" t="s">
        <v>561</v>
      </c>
      <c r="G256" s="191"/>
      <c r="H256" s="192" t="s">
        <v>562</v>
      </c>
      <c r="I256" s="192"/>
      <c r="J256" s="159">
        <f>74775735094+114320000</f>
        <v>74890055094</v>
      </c>
      <c r="L256" s="1"/>
    </row>
    <row r="257" spans="2:12" ht="15">
      <c r="B257" s="190"/>
      <c r="C257" s="190"/>
      <c r="D257" s="190"/>
      <c r="E257" s="190"/>
      <c r="F257" s="191"/>
      <c r="G257" s="191"/>
      <c r="H257" s="129" t="s">
        <v>564</v>
      </c>
      <c r="I257" s="131"/>
      <c r="J257" s="159">
        <f>14883442115-125752000+11432000</f>
        <v>14769122115</v>
      </c>
      <c r="L257" s="1"/>
    </row>
    <row r="258" spans="2:13" s="33" customFormat="1" ht="21" customHeight="1">
      <c r="B258" s="130"/>
      <c r="C258" s="130"/>
      <c r="D258" s="130"/>
      <c r="E258" s="130"/>
      <c r="F258" s="134"/>
      <c r="G258" s="134"/>
      <c r="H258" s="130"/>
      <c r="I258" s="146"/>
      <c r="J258" s="160"/>
      <c r="L258" s="59"/>
      <c r="M258" s="59"/>
    </row>
    <row r="259" spans="2:12" ht="15">
      <c r="B259" s="190" t="s">
        <v>572</v>
      </c>
      <c r="C259" s="190"/>
      <c r="D259" s="190"/>
      <c r="E259" s="190"/>
      <c r="F259" s="191" t="s">
        <v>563</v>
      </c>
      <c r="G259" s="191"/>
      <c r="H259" s="192" t="s">
        <v>562</v>
      </c>
      <c r="I259" s="192"/>
      <c r="J259" s="159">
        <f>119961836553-56413795</f>
        <v>119905422758</v>
      </c>
      <c r="L259" s="1"/>
    </row>
    <row r="260" spans="2:10" ht="15">
      <c r="B260" s="190"/>
      <c r="C260" s="190"/>
      <c r="D260" s="190"/>
      <c r="E260" s="190"/>
      <c r="F260" s="191"/>
      <c r="G260" s="191"/>
      <c r="H260" s="192" t="s">
        <v>565</v>
      </c>
      <c r="I260" s="192"/>
      <c r="J260" s="159">
        <v>0</v>
      </c>
    </row>
    <row r="261" spans="2:10" ht="15">
      <c r="B261" s="190"/>
      <c r="C261" s="190"/>
      <c r="D261" s="190"/>
      <c r="E261" s="190"/>
      <c r="F261" s="191"/>
      <c r="G261" s="191"/>
      <c r="H261" s="192" t="s">
        <v>566</v>
      </c>
      <c r="I261" s="192"/>
      <c r="J261" s="159">
        <v>56413795</v>
      </c>
    </row>
    <row r="262" spans="2:10" ht="15">
      <c r="B262" s="190"/>
      <c r="C262" s="190"/>
      <c r="D262" s="190"/>
      <c r="E262" s="190"/>
      <c r="F262" s="191"/>
      <c r="G262" s="191"/>
      <c r="H262" s="192" t="s">
        <v>567</v>
      </c>
      <c r="I262" s="192"/>
      <c r="J262" s="159">
        <v>40179163750</v>
      </c>
    </row>
    <row r="263" spans="2:13" ht="15.75">
      <c r="B263" s="68"/>
      <c r="C263" s="68"/>
      <c r="D263" s="68"/>
      <c r="E263" s="68"/>
      <c r="F263" s="68"/>
      <c r="G263" s="68"/>
      <c r="H263" s="68"/>
      <c r="I263" s="69"/>
      <c r="J263" s="69"/>
      <c r="M263" s="1">
        <f>J259+J261</f>
        <v>119961836553</v>
      </c>
    </row>
    <row r="264" spans="2:13" ht="15.75">
      <c r="B264" s="71"/>
      <c r="C264" s="74"/>
      <c r="D264" s="71"/>
      <c r="E264" s="71"/>
      <c r="F264" s="71"/>
      <c r="G264" s="179" t="s">
        <v>241</v>
      </c>
      <c r="H264" s="179"/>
      <c r="I264" s="179"/>
      <c r="J264" s="179"/>
      <c r="M264" s="1">
        <f>M263-119961836553</f>
        <v>0</v>
      </c>
    </row>
    <row r="265" spans="2:10" ht="16.5">
      <c r="B265" s="75"/>
      <c r="C265" s="76"/>
      <c r="D265" s="76"/>
      <c r="E265" s="76"/>
      <c r="F265" s="76"/>
      <c r="G265" s="76"/>
      <c r="H265" s="76"/>
      <c r="I265" s="76"/>
      <c r="J265" s="76"/>
    </row>
    <row r="266" spans="2:10" ht="16.5">
      <c r="B266" s="187" t="s">
        <v>475</v>
      </c>
      <c r="C266" s="187"/>
      <c r="D266" s="187"/>
      <c r="E266" s="187"/>
      <c r="F266" s="187"/>
      <c r="G266" s="187"/>
      <c r="H266" s="188" t="s">
        <v>476</v>
      </c>
      <c r="I266" s="188"/>
      <c r="J266" s="188"/>
    </row>
    <row r="267" spans="2:10" ht="16.5">
      <c r="B267" s="4"/>
      <c r="C267" s="77"/>
      <c r="D267" s="77"/>
      <c r="E267" s="77"/>
      <c r="F267" s="77"/>
      <c r="G267" s="77"/>
      <c r="H267" s="77"/>
      <c r="I267" s="77"/>
      <c r="J267" s="77"/>
    </row>
    <row r="268" spans="2:10" ht="16.5">
      <c r="B268" s="4"/>
      <c r="C268" s="77"/>
      <c r="D268" s="77"/>
      <c r="E268" s="77"/>
      <c r="F268" s="77"/>
      <c r="G268" s="77"/>
      <c r="H268" s="77"/>
      <c r="I268" s="77"/>
      <c r="J268" s="77"/>
    </row>
    <row r="269" spans="2:10" ht="16.5">
      <c r="B269" s="4"/>
      <c r="C269" s="77"/>
      <c r="D269" s="77"/>
      <c r="E269" s="77"/>
      <c r="F269" s="77"/>
      <c r="G269" s="77"/>
      <c r="H269" s="77"/>
      <c r="I269" s="77"/>
      <c r="J269" s="77"/>
    </row>
    <row r="270" spans="2:10" ht="16.5">
      <c r="B270" s="4"/>
      <c r="C270" s="77"/>
      <c r="D270" s="77"/>
      <c r="E270" s="77"/>
      <c r="F270" s="77"/>
      <c r="G270" s="77"/>
      <c r="H270" s="77"/>
      <c r="I270" s="77"/>
      <c r="J270" s="77"/>
    </row>
    <row r="271" spans="2:10" ht="16.5">
      <c r="B271" s="4"/>
      <c r="C271" s="77"/>
      <c r="D271" s="77"/>
      <c r="E271" s="77"/>
      <c r="F271" s="77"/>
      <c r="G271" s="77"/>
      <c r="H271" s="77"/>
      <c r="I271" s="77"/>
      <c r="J271" s="77"/>
    </row>
    <row r="272" spans="2:10" ht="16.5">
      <c r="B272" s="4"/>
      <c r="C272" s="77"/>
      <c r="D272" s="77"/>
      <c r="E272" s="77"/>
      <c r="F272" s="77"/>
      <c r="G272" s="77"/>
      <c r="H272" s="77"/>
      <c r="I272" s="77"/>
      <c r="J272" s="77"/>
    </row>
    <row r="273" spans="2:10" ht="16.5">
      <c r="B273" s="2" t="s">
        <v>303</v>
      </c>
      <c r="C273" s="2"/>
      <c r="D273" s="2"/>
      <c r="E273" s="77"/>
      <c r="F273" s="77"/>
      <c r="G273" s="77"/>
      <c r="H273" s="77"/>
      <c r="I273" s="77"/>
      <c r="J273" s="77"/>
    </row>
    <row r="274" spans="2:10" ht="12.75">
      <c r="B274" s="64"/>
      <c r="C274" s="78"/>
      <c r="D274" s="64"/>
      <c r="E274" s="64"/>
      <c r="F274" s="64"/>
      <c r="G274" s="64"/>
      <c r="H274" s="64"/>
      <c r="I274" s="64"/>
      <c r="J274" s="64"/>
    </row>
    <row r="275" spans="2:10" ht="12.75">
      <c r="B275" s="64"/>
      <c r="C275" s="78"/>
      <c r="D275" s="64"/>
      <c r="E275" s="64"/>
      <c r="F275" s="64"/>
      <c r="G275" s="64"/>
      <c r="H275" s="64"/>
      <c r="I275" s="64"/>
      <c r="J275" s="64"/>
    </row>
    <row r="276" spans="2:10" ht="12.75">
      <c r="B276" s="64"/>
      <c r="C276" s="64"/>
      <c r="D276" s="64"/>
      <c r="E276" s="64"/>
      <c r="F276" s="64"/>
      <c r="G276" s="64"/>
      <c r="H276" s="64"/>
      <c r="I276" s="64"/>
      <c r="J276" s="64"/>
    </row>
    <row r="277" spans="2:10" ht="12.75">
      <c r="B277" s="64"/>
      <c r="C277" s="64"/>
      <c r="D277" s="64"/>
      <c r="E277" s="64"/>
      <c r="F277" s="64"/>
      <c r="G277" s="64"/>
      <c r="H277" s="64"/>
      <c r="I277" s="64"/>
      <c r="J277" s="64"/>
    </row>
    <row r="278" spans="2:10" ht="12.75">
      <c r="B278" s="64"/>
      <c r="C278" s="64"/>
      <c r="D278" s="64"/>
      <c r="E278" s="64"/>
      <c r="F278" s="64"/>
      <c r="G278" s="64"/>
      <c r="H278" s="64"/>
      <c r="I278" s="64"/>
      <c r="J278" s="64"/>
    </row>
    <row r="279" spans="2:10" ht="12.75">
      <c r="B279" s="64"/>
      <c r="C279" s="64"/>
      <c r="D279" s="64"/>
      <c r="E279" s="64"/>
      <c r="F279" s="64"/>
      <c r="G279" s="64"/>
      <c r="H279" s="64"/>
      <c r="I279" s="64"/>
      <c r="J279" s="64"/>
    </row>
    <row r="280" spans="2:10" ht="12.75">
      <c r="B280" s="64"/>
      <c r="C280" s="64"/>
      <c r="D280" s="64"/>
      <c r="E280" s="64"/>
      <c r="F280" s="64"/>
      <c r="G280" s="64"/>
      <c r="H280" s="64"/>
      <c r="I280" s="64"/>
      <c r="J280" s="64"/>
    </row>
    <row r="281" spans="2:10" ht="12.75">
      <c r="B281" s="64"/>
      <c r="C281" s="64"/>
      <c r="D281" s="64"/>
      <c r="E281" s="64"/>
      <c r="F281" s="64"/>
      <c r="G281" s="64"/>
      <c r="H281" s="64"/>
      <c r="I281" s="64"/>
      <c r="J281" s="64"/>
    </row>
    <row r="282" spans="2:10" ht="12.75">
      <c r="B282" s="64"/>
      <c r="C282" s="64"/>
      <c r="D282" s="64"/>
      <c r="E282" s="64"/>
      <c r="F282" s="64"/>
      <c r="G282" s="64"/>
      <c r="H282" s="64"/>
      <c r="I282" s="64"/>
      <c r="J282" s="64"/>
    </row>
    <row r="283" spans="2:10" ht="12.75">
      <c r="B283" s="64"/>
      <c r="C283" s="64"/>
      <c r="D283" s="64"/>
      <c r="E283" s="64"/>
      <c r="F283" s="64"/>
      <c r="G283" s="64"/>
      <c r="H283" s="64"/>
      <c r="I283" s="64"/>
      <c r="J283" s="64"/>
    </row>
    <row r="284" spans="2:10" ht="12.75">
      <c r="B284" s="64"/>
      <c r="C284" s="64"/>
      <c r="D284" s="64"/>
      <c r="E284" s="64"/>
      <c r="F284" s="64"/>
      <c r="G284" s="64"/>
      <c r="H284" s="64"/>
      <c r="I284" s="64"/>
      <c r="J284" s="64"/>
    </row>
    <row r="285" spans="2:10" ht="12.75">
      <c r="B285" s="64"/>
      <c r="C285" s="64"/>
      <c r="D285" s="64"/>
      <c r="E285" s="64"/>
      <c r="F285" s="64"/>
      <c r="G285" s="64"/>
      <c r="H285" s="64"/>
      <c r="I285" s="64"/>
      <c r="J285" s="64"/>
    </row>
    <row r="286" spans="2:10" ht="12.75">
      <c r="B286" s="64"/>
      <c r="C286" s="64"/>
      <c r="D286" s="64"/>
      <c r="E286" s="64"/>
      <c r="F286" s="64"/>
      <c r="G286" s="64"/>
      <c r="H286" s="64"/>
      <c r="I286" s="64"/>
      <c r="J286" s="64"/>
    </row>
    <row r="287" spans="2:10" ht="12.75">
      <c r="B287" s="64"/>
      <c r="C287" s="64"/>
      <c r="D287" s="64"/>
      <c r="E287" s="64"/>
      <c r="F287" s="64"/>
      <c r="G287" s="64"/>
      <c r="H287" s="64"/>
      <c r="I287" s="64"/>
      <c r="J287" s="64"/>
    </row>
    <row r="288" spans="2:10" ht="12.75">
      <c r="B288" s="64"/>
      <c r="C288" s="64"/>
      <c r="D288" s="64"/>
      <c r="E288" s="64"/>
      <c r="F288" s="64"/>
      <c r="G288" s="64"/>
      <c r="H288" s="64"/>
      <c r="I288" s="64"/>
      <c r="J288" s="64"/>
    </row>
    <row r="289" spans="2:10" ht="12.75">
      <c r="B289" s="64"/>
      <c r="C289" s="64"/>
      <c r="D289" s="64"/>
      <c r="E289" s="64"/>
      <c r="F289" s="64"/>
      <c r="G289" s="64"/>
      <c r="H289" s="64"/>
      <c r="I289" s="64"/>
      <c r="J289" s="64"/>
    </row>
    <row r="290" spans="2:10" ht="12.75">
      <c r="B290" s="64"/>
      <c r="C290" s="64"/>
      <c r="D290" s="64"/>
      <c r="E290" s="64"/>
      <c r="F290" s="64"/>
      <c r="G290" s="64"/>
      <c r="H290" s="64"/>
      <c r="I290" s="64"/>
      <c r="J290" s="64"/>
    </row>
    <row r="291" spans="2:10" ht="12.75">
      <c r="B291" s="64"/>
      <c r="C291" s="64"/>
      <c r="D291" s="64"/>
      <c r="E291" s="64"/>
      <c r="F291" s="64"/>
      <c r="G291" s="64"/>
      <c r="H291" s="64"/>
      <c r="I291" s="64"/>
      <c r="J291" s="64"/>
    </row>
    <row r="292" spans="2:10" ht="12.75">
      <c r="B292" s="64"/>
      <c r="C292" s="64"/>
      <c r="D292" s="64"/>
      <c r="E292" s="64"/>
      <c r="F292" s="64"/>
      <c r="G292" s="64"/>
      <c r="H292" s="64"/>
      <c r="I292" s="64"/>
      <c r="J292" s="64"/>
    </row>
    <row r="293" spans="2:10" ht="12.75">
      <c r="B293" s="64"/>
      <c r="C293" s="64"/>
      <c r="D293" s="64"/>
      <c r="E293" s="64"/>
      <c r="F293" s="64"/>
      <c r="G293" s="64"/>
      <c r="H293" s="64"/>
      <c r="I293" s="64"/>
      <c r="J293" s="64"/>
    </row>
    <row r="294" spans="2:10" ht="12.75">
      <c r="B294" s="64"/>
      <c r="C294" s="64"/>
      <c r="D294" s="64"/>
      <c r="E294" s="64"/>
      <c r="F294" s="64"/>
      <c r="G294" s="64"/>
      <c r="H294" s="64"/>
      <c r="I294" s="64"/>
      <c r="J294" s="64"/>
    </row>
    <row r="295" spans="2:10" ht="12.75">
      <c r="B295" s="64"/>
      <c r="C295" s="64"/>
      <c r="D295" s="64"/>
      <c r="E295" s="64"/>
      <c r="F295" s="64"/>
      <c r="G295" s="64"/>
      <c r="H295" s="64"/>
      <c r="I295" s="64"/>
      <c r="J295" s="64"/>
    </row>
    <row r="296" spans="2:10" ht="12.75">
      <c r="B296" s="64"/>
      <c r="C296" s="64"/>
      <c r="D296" s="64"/>
      <c r="E296" s="64"/>
      <c r="F296" s="64"/>
      <c r="G296" s="64"/>
      <c r="H296" s="64"/>
      <c r="I296" s="64"/>
      <c r="J296" s="64"/>
    </row>
    <row r="297" spans="2:10" ht="12.75">
      <c r="B297" s="64"/>
      <c r="C297" s="64"/>
      <c r="D297" s="64"/>
      <c r="E297" s="64"/>
      <c r="F297" s="64"/>
      <c r="G297" s="64"/>
      <c r="H297" s="64"/>
      <c r="I297" s="64"/>
      <c r="J297" s="64"/>
    </row>
    <row r="298" spans="2:10" ht="12.75">
      <c r="B298" s="64"/>
      <c r="C298" s="64"/>
      <c r="D298" s="64"/>
      <c r="E298" s="64"/>
      <c r="F298" s="64"/>
      <c r="G298" s="64"/>
      <c r="H298" s="64"/>
      <c r="I298" s="64"/>
      <c r="J298" s="64"/>
    </row>
  </sheetData>
  <mergeCells count="271">
    <mergeCell ref="B144:E144"/>
    <mergeCell ref="B147:E147"/>
    <mergeCell ref="B148:E148"/>
    <mergeCell ref="B145:E145"/>
    <mergeCell ref="B136:E136"/>
    <mergeCell ref="B133:E133"/>
    <mergeCell ref="B131:E131"/>
    <mergeCell ref="B137:E137"/>
    <mergeCell ref="B134:E134"/>
    <mergeCell ref="B135:E135"/>
    <mergeCell ref="H259:I259"/>
    <mergeCell ref="H260:I260"/>
    <mergeCell ref="B255:E255"/>
    <mergeCell ref="F255:G255"/>
    <mergeCell ref="H255:I255"/>
    <mergeCell ref="B237:H237"/>
    <mergeCell ref="B246:H246"/>
    <mergeCell ref="B247:H247"/>
    <mergeCell ref="B254:J254"/>
    <mergeCell ref="B235:H235"/>
    <mergeCell ref="B233:G233"/>
    <mergeCell ref="B234:G234"/>
    <mergeCell ref="B236:H236"/>
    <mergeCell ref="B229:F229"/>
    <mergeCell ref="B230:J230"/>
    <mergeCell ref="B232:H232"/>
    <mergeCell ref="B231:H231"/>
    <mergeCell ref="B225:F225"/>
    <mergeCell ref="B226:F226"/>
    <mergeCell ref="B227:F227"/>
    <mergeCell ref="B228:F228"/>
    <mergeCell ref="B222:F222"/>
    <mergeCell ref="B223:F223"/>
    <mergeCell ref="B224:F224"/>
    <mergeCell ref="B221:G221"/>
    <mergeCell ref="B216:F216"/>
    <mergeCell ref="B217:F217"/>
    <mergeCell ref="B220:F220"/>
    <mergeCell ref="B218:H218"/>
    <mergeCell ref="B219:F219"/>
    <mergeCell ref="B204:D204"/>
    <mergeCell ref="B205:D205"/>
    <mergeCell ref="B206:D206"/>
    <mergeCell ref="B215:F215"/>
    <mergeCell ref="B213:G213"/>
    <mergeCell ref="B200:F200"/>
    <mergeCell ref="B201:G201"/>
    <mergeCell ref="B202:D202"/>
    <mergeCell ref="B203:D203"/>
    <mergeCell ref="B198:F198"/>
    <mergeCell ref="B195:E195"/>
    <mergeCell ref="B196:H196"/>
    <mergeCell ref="B199:H199"/>
    <mergeCell ref="B187:E187"/>
    <mergeCell ref="B188:H188"/>
    <mergeCell ref="B194:F194"/>
    <mergeCell ref="B197:H197"/>
    <mergeCell ref="B191:H191"/>
    <mergeCell ref="B192:H192"/>
    <mergeCell ref="B193:H193"/>
    <mergeCell ref="B189:H189"/>
    <mergeCell ref="B190:H190"/>
    <mergeCell ref="B159:D159"/>
    <mergeCell ref="B176:F176"/>
    <mergeCell ref="B177:E177"/>
    <mergeCell ref="B178:E178"/>
    <mergeCell ref="B167:H167"/>
    <mergeCell ref="B168:G168"/>
    <mergeCell ref="B170:G170"/>
    <mergeCell ref="B173:G173"/>
    <mergeCell ref="B172:G172"/>
    <mergeCell ref="B161:D161"/>
    <mergeCell ref="B151:G151"/>
    <mergeCell ref="B153:D153"/>
    <mergeCell ref="B154:D154"/>
    <mergeCell ref="B157:D157"/>
    <mergeCell ref="B152:E152"/>
    <mergeCell ref="B155:D155"/>
    <mergeCell ref="B156:D156"/>
    <mergeCell ref="B15:J15"/>
    <mergeCell ref="B16:J16"/>
    <mergeCell ref="B17:J17"/>
    <mergeCell ref="B112:F112"/>
    <mergeCell ref="B91:J91"/>
    <mergeCell ref="B65:J65"/>
    <mergeCell ref="B66:J66"/>
    <mergeCell ref="B67:J67"/>
    <mergeCell ref="B68:J68"/>
    <mergeCell ref="B69:J69"/>
    <mergeCell ref="B2:J2"/>
    <mergeCell ref="B12:J12"/>
    <mergeCell ref="B13:J13"/>
    <mergeCell ref="B14:J14"/>
    <mergeCell ref="B10:J10"/>
    <mergeCell ref="B11:J11"/>
    <mergeCell ref="B5:I5"/>
    <mergeCell ref="B6:I6"/>
    <mergeCell ref="B87:J87"/>
    <mergeCell ref="B81:J81"/>
    <mergeCell ref="B3:J3"/>
    <mergeCell ref="B7:J7"/>
    <mergeCell ref="B8:J8"/>
    <mergeCell ref="B9:J9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54:J54"/>
    <mergeCell ref="B59:J59"/>
    <mergeCell ref="B42:J42"/>
    <mergeCell ref="B43:J43"/>
    <mergeCell ref="B44:J44"/>
    <mergeCell ref="B45:J45"/>
    <mergeCell ref="B46:J46"/>
    <mergeCell ref="B47:J47"/>
    <mergeCell ref="B48:J48"/>
    <mergeCell ref="B50:G50"/>
    <mergeCell ref="B55:J55"/>
    <mergeCell ref="B56:J56"/>
    <mergeCell ref="B57:J57"/>
    <mergeCell ref="B58:J58"/>
    <mergeCell ref="B63:J63"/>
    <mergeCell ref="B64:J64"/>
    <mergeCell ref="B60:J60"/>
    <mergeCell ref="B62:J62"/>
    <mergeCell ref="B61:J61"/>
    <mergeCell ref="B70:J70"/>
    <mergeCell ref="B71:J71"/>
    <mergeCell ref="B72:J72"/>
    <mergeCell ref="B82:J82"/>
    <mergeCell ref="B77:J77"/>
    <mergeCell ref="B78:J78"/>
    <mergeCell ref="B79:J79"/>
    <mergeCell ref="B73:J73"/>
    <mergeCell ref="B74:J74"/>
    <mergeCell ref="B75:J75"/>
    <mergeCell ref="B76:J76"/>
    <mergeCell ref="B93:H93"/>
    <mergeCell ref="B94:F94"/>
    <mergeCell ref="B95:E95"/>
    <mergeCell ref="B80:J80"/>
    <mergeCell ref="B83:J83"/>
    <mergeCell ref="B84:J84"/>
    <mergeCell ref="B85:J85"/>
    <mergeCell ref="B86:J86"/>
    <mergeCell ref="B88:J88"/>
    <mergeCell ref="B89:J89"/>
    <mergeCell ref="B90:J90"/>
    <mergeCell ref="B92:H92"/>
    <mergeCell ref="B212:J212"/>
    <mergeCell ref="B100:G100"/>
    <mergeCell ref="B101:G101"/>
    <mergeCell ref="B102:F102"/>
    <mergeCell ref="B96:G96"/>
    <mergeCell ref="B97:G97"/>
    <mergeCell ref="B98:G98"/>
    <mergeCell ref="B99:G99"/>
    <mergeCell ref="B107:F107"/>
    <mergeCell ref="B119:J119"/>
    <mergeCell ref="B120:H120"/>
    <mergeCell ref="B105:F105"/>
    <mergeCell ref="B106:F106"/>
    <mergeCell ref="B113:F113"/>
    <mergeCell ref="B116:E116"/>
    <mergeCell ref="B114:F114"/>
    <mergeCell ref="B115:F115"/>
    <mergeCell ref="B117:E117"/>
    <mergeCell ref="B158:D158"/>
    <mergeCell ref="B142:E142"/>
    <mergeCell ref="B143:E143"/>
    <mergeCell ref="B146:E146"/>
    <mergeCell ref="B149:I149"/>
    <mergeCell ref="B150:I150"/>
    <mergeCell ref="B118:E118"/>
    <mergeCell ref="B121:J121"/>
    <mergeCell ref="B123:F123"/>
    <mergeCell ref="B160:D160"/>
    <mergeCell ref="B162:E162"/>
    <mergeCell ref="B207:D207"/>
    <mergeCell ref="B175:E175"/>
    <mergeCell ref="B174:G174"/>
    <mergeCell ref="B179:E179"/>
    <mergeCell ref="B180:E180"/>
    <mergeCell ref="B181:E181"/>
    <mergeCell ref="B182:E182"/>
    <mergeCell ref="B186:F186"/>
    <mergeCell ref="B208:D208"/>
    <mergeCell ref="B163:D163"/>
    <mergeCell ref="B164:D164"/>
    <mergeCell ref="B165:F165"/>
    <mergeCell ref="B166:G166"/>
    <mergeCell ref="B169:G169"/>
    <mergeCell ref="B171:G171"/>
    <mergeCell ref="B183:F183"/>
    <mergeCell ref="B184:F184"/>
    <mergeCell ref="B185:E185"/>
    <mergeCell ref="B52:G52"/>
    <mergeCell ref="I52:J52"/>
    <mergeCell ref="B53:G53"/>
    <mergeCell ref="I53:J53"/>
    <mergeCell ref="B49:J49"/>
    <mergeCell ref="B51:G51"/>
    <mergeCell ref="I51:J51"/>
    <mergeCell ref="I50:J50"/>
    <mergeCell ref="B38:J38"/>
    <mergeCell ref="B39:J39"/>
    <mergeCell ref="B40:J40"/>
    <mergeCell ref="B41:J41"/>
    <mergeCell ref="B108:F108"/>
    <mergeCell ref="B109:F109"/>
    <mergeCell ref="B110:H110"/>
    <mergeCell ref="B111:H111"/>
    <mergeCell ref="B125:H125"/>
    <mergeCell ref="B122:H122"/>
    <mergeCell ref="B124:F124"/>
    <mergeCell ref="B126:H126"/>
    <mergeCell ref="B127:G127"/>
    <mergeCell ref="B130:E130"/>
    <mergeCell ref="B132:E132"/>
    <mergeCell ref="B128:E128"/>
    <mergeCell ref="B129:E129"/>
    <mergeCell ref="B140:E140"/>
    <mergeCell ref="B138:E138"/>
    <mergeCell ref="B139:E139"/>
    <mergeCell ref="B141:E141"/>
    <mergeCell ref="B209:D209"/>
    <mergeCell ref="B210:D210"/>
    <mergeCell ref="B211:C211"/>
    <mergeCell ref="H261:I261"/>
    <mergeCell ref="B250:H250"/>
    <mergeCell ref="B252:E252"/>
    <mergeCell ref="B253:G253"/>
    <mergeCell ref="B240:H240"/>
    <mergeCell ref="B251:G251"/>
    <mergeCell ref="B214:F214"/>
    <mergeCell ref="H262:I262"/>
    <mergeCell ref="B238:G238"/>
    <mergeCell ref="B239:G239"/>
    <mergeCell ref="B241:H241"/>
    <mergeCell ref="B242:H242"/>
    <mergeCell ref="B243:G243"/>
    <mergeCell ref="B244:G244"/>
    <mergeCell ref="B245:G245"/>
    <mergeCell ref="B249:H249"/>
    <mergeCell ref="B248:H248"/>
    <mergeCell ref="G264:J264"/>
    <mergeCell ref="B266:G266"/>
    <mergeCell ref="H266:J266"/>
    <mergeCell ref="B103:H103"/>
    <mergeCell ref="B104:H104"/>
    <mergeCell ref="B256:E257"/>
    <mergeCell ref="F256:G257"/>
    <mergeCell ref="H256:I256"/>
    <mergeCell ref="B259:E262"/>
    <mergeCell ref="F259:G262"/>
  </mergeCells>
  <printOptions/>
  <pageMargins left="0.46" right="0.3" top="0.4" bottom="0.4" header="0.37" footer="0.3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YlmF</cp:lastModifiedBy>
  <cp:lastPrinted>2012-10-15T01:24:28Z</cp:lastPrinted>
  <dcterms:created xsi:type="dcterms:W3CDTF">2005-01-13T22:37:55Z</dcterms:created>
  <dcterms:modified xsi:type="dcterms:W3CDTF">2012-10-17T02:08:43Z</dcterms:modified>
  <cp:category/>
  <cp:version/>
  <cp:contentType/>
  <cp:contentStatus/>
</cp:coreProperties>
</file>